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491" windowWidth="13005" windowHeight="6960" activeTab="0"/>
  </bookViews>
  <sheets>
    <sheet name="Rolled forward to 2011-12" sheetId="1" r:id="rId1"/>
    <sheet name="Sheet3" sheetId="2" r:id="rId2"/>
  </sheets>
  <externalReferences>
    <externalReference r:id="rId5"/>
  </externalReferences>
  <definedNames>
    <definedName name="_xlnm.Print_Area" localSheetId="0">'Rolled forward to 2011-12'!$A$1:$AL$30</definedName>
  </definedNames>
  <calcPr fullCalcOnLoad="1"/>
</workbook>
</file>

<file path=xl/comments1.xml><?xml version="1.0" encoding="utf-8"?>
<comments xmlns="http://schemas.openxmlformats.org/spreadsheetml/2006/main">
  <authors>
    <author>O'Kane</author>
  </authors>
  <commentList>
    <comment ref="L8" authorId="0">
      <text>
        <r>
          <rPr>
            <b/>
            <sz val="9"/>
            <rFont val="Tahoma"/>
            <family val="2"/>
          </rPr>
          <t>O'Kane: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Estimates assume no change in the numbers of HRA dwellings</t>
        </r>
      </text>
    </comment>
    <comment ref="P8" authorId="0">
      <text>
        <r>
          <rPr>
            <b/>
            <sz val="9"/>
            <rFont val="Tahoma"/>
            <family val="2"/>
          </rPr>
          <t>O'Kane: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Estimates assume no change in guideline rent etc policy from 2010-11 or HRA dwelling nos from 2009-10.</t>
        </r>
      </text>
    </comment>
    <comment ref="H8" authorId="0">
      <text>
        <r>
          <rPr>
            <b/>
            <sz val="9"/>
            <rFont val="Tahoma"/>
            <family val="2"/>
          </rPr>
          <t>O'Kane:</t>
        </r>
        <r>
          <rPr>
            <sz val="9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Revised on assumption that all LAs took up the offer of a  reduced rent increase</t>
        </r>
      </text>
    </comment>
    <comment ref="Q8" authorId="0">
      <text>
        <r>
          <rPr>
            <b/>
            <sz val="9"/>
            <rFont val="Tahoma"/>
            <family val="2"/>
          </rPr>
          <t>O'Kane: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Estimates assume no change in guideline rent etc policy from 2010-11 or HRA dwelling nos from 2009-10.</t>
        </r>
      </text>
    </comment>
    <comment ref="L12" authorId="0">
      <text>
        <r>
          <rPr>
            <b/>
            <sz val="9"/>
            <rFont val="Tahoma"/>
            <family val="0"/>
          </rPr>
          <t>O'Kane:</t>
        </r>
        <r>
          <rPr>
            <sz val="9"/>
            <rFont val="Tahoma"/>
            <family val="0"/>
          </rPr>
          <t xml:space="preserve">
Assume the same C&amp;L adjustment as in 2009-10</t>
        </r>
      </text>
    </comment>
    <comment ref="P12" authorId="0">
      <text>
        <r>
          <rPr>
            <b/>
            <sz val="9"/>
            <rFont val="Tahoma"/>
            <family val="0"/>
          </rPr>
          <t>O'Kane:</t>
        </r>
        <r>
          <rPr>
            <sz val="9"/>
            <rFont val="Tahoma"/>
            <family val="0"/>
          </rPr>
          <t xml:space="preserve">
Assume the same C&amp;L adjustment as in 2009-10</t>
        </r>
      </text>
    </comment>
  </commentList>
</comments>
</file>

<file path=xl/sharedStrings.xml><?xml version="1.0" encoding="utf-8"?>
<sst xmlns="http://schemas.openxmlformats.org/spreadsheetml/2006/main" count="67" uniqueCount="47">
  <si>
    <t>Guideline rent</t>
  </si>
  <si>
    <t>Management</t>
  </si>
  <si>
    <t>Maintenance</t>
  </si>
  <si>
    <t>Debt interest/other</t>
  </si>
  <si>
    <t>ALMO/PFI allowance</t>
  </si>
  <si>
    <t>Allowances</t>
  </si>
  <si>
    <t>Premiums/Discounts</t>
  </si>
  <si>
    <t>£'000's</t>
  </si>
  <si>
    <t>Col H based on reduced guideline rent following rent reduction</t>
  </si>
  <si>
    <t>Caps and limits adjustment unaltered by rent reduction</t>
  </si>
  <si>
    <t>Includes negative debt and other items, debt xharges based 6.4% interest</t>
  </si>
  <si>
    <t>Estimate based on draft budgets for 2008.09 rolled forward</t>
  </si>
  <si>
    <t>Keep the same : Para 80 of HRA Det. Commentary refers to caps and limits adjustment</t>
  </si>
  <si>
    <t>Uses 2.25% GDP deflator as per page 2 of HRA Det. covering letter</t>
  </si>
  <si>
    <t>Assume stable</t>
  </si>
  <si>
    <t>Assume the same rate of early changes to loans</t>
  </si>
  <si>
    <t>2008-9</t>
  </si>
  <si>
    <t>2009-10</t>
  </si>
  <si>
    <t>Difference from 2008-9</t>
  </si>
  <si>
    <t>Notes on 2010-11 estimate</t>
  </si>
  <si>
    <t>Surplus/Deficit after meeting capital costs</t>
  </si>
  <si>
    <t>Guideline rent after C&amp;L</t>
  </si>
  <si>
    <t>Caps &amp; Limits (C&amp;L) adjustment</t>
  </si>
  <si>
    <t>Allowances for running costs</t>
  </si>
  <si>
    <t xml:space="preserve">Surplus/Deficit on running costs </t>
  </si>
  <si>
    <t>Capital costs eg loan charges</t>
  </si>
  <si>
    <t>Major Repairs Allowance</t>
  </si>
  <si>
    <t xml:space="preserve">2009-10 Estimate </t>
  </si>
  <si>
    <t>2010-11 Projection</t>
  </si>
  <si>
    <t>Proj. difference from 2009-10</t>
  </si>
  <si>
    <t>Est. difference from 2008-9</t>
  </si>
  <si>
    <t>2011-12 Projection</t>
  </si>
  <si>
    <t>Notes on 2011-12 possible projection</t>
  </si>
  <si>
    <t>Proj. difference from 2010-11</t>
  </si>
  <si>
    <t>Overall national HRA surplus incl loan charges</t>
  </si>
  <si>
    <t>Key figure for national HRA surplus on running costs</t>
  </si>
  <si>
    <t>National HRA surplus after HRA has paid for changes to loans - not an 'ongoing HRA' cost</t>
  </si>
  <si>
    <t>Assumes an average guideline increase of RPI (3.1%) + 1% + 0.5% for rent convergence) ie 4.6%</t>
  </si>
  <si>
    <t>Uses the 3.07% average guideline increase fig. in covering letter on HRA Determ. to LAs of 3rd  Feb 2010.</t>
  </si>
  <si>
    <t>Uses 2.25% GDP deflator for 2011-12 Determ. as in 2009-10 Determ.</t>
  </si>
  <si>
    <t>Net surplus/deficit as accounted in national HRA</t>
  </si>
  <si>
    <t>NATIONAL HOUSING REVENUE ACCOUNT (HRA) POSITION</t>
  </si>
  <si>
    <t>2008-9 Outcome</t>
  </si>
  <si>
    <t>HRA SUBSIDY DETERMINATIONS ESTIMATED AND PROJECTED OUTCOMES TO 2011-12</t>
  </si>
  <si>
    <t>2009-10 Revised Estimate</t>
  </si>
  <si>
    <t xml:space="preserve">2010-11 Projected </t>
  </si>
  <si>
    <t>2011-12 Projected outcome if current policy used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</si>
</sst>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Tahoma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 style="medium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3" fontId="0" fillId="0" borderId="0" xfId="0" applyNumberFormat="1" applyAlignment="1">
      <alignment wrapText="1"/>
    </xf>
    <xf numFmtId="3" fontId="0" fillId="0" borderId="0" xfId="0" applyNumberFormat="1" applyAlignment="1">
      <alignment horizontal="center" wrapText="1"/>
    </xf>
    <xf numFmtId="2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 wrapText="1"/>
    </xf>
    <xf numFmtId="3" fontId="3" fillId="0" borderId="0" xfId="0" applyNumberFormat="1" applyFont="1" applyAlignment="1">
      <alignment wrapText="1"/>
    </xf>
    <xf numFmtId="3" fontId="4" fillId="0" borderId="0" xfId="0" applyNumberFormat="1" applyFont="1" applyAlignment="1">
      <alignment wrapText="1"/>
    </xf>
    <xf numFmtId="2" fontId="0" fillId="0" borderId="0" xfId="0" applyNumberFormat="1" applyFont="1" applyAlignment="1">
      <alignment horizontal="center" wrapText="1"/>
    </xf>
    <xf numFmtId="3" fontId="8" fillId="0" borderId="0" xfId="0" applyNumberFormat="1" applyFont="1" applyAlignment="1">
      <alignment/>
    </xf>
    <xf numFmtId="3" fontId="0" fillId="0" borderId="0" xfId="0" applyNumberFormat="1" applyFont="1" applyBorder="1" applyAlignment="1">
      <alignment wrapText="1"/>
    </xf>
    <xf numFmtId="3" fontId="0" fillId="0" borderId="0" xfId="0" applyNumberFormat="1" applyBorder="1" applyAlignment="1">
      <alignment/>
    </xf>
    <xf numFmtId="3" fontId="3" fillId="0" borderId="10" xfId="0" applyNumberFormat="1" applyFont="1" applyBorder="1" applyAlignment="1">
      <alignment wrapText="1"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 wrapText="1"/>
    </xf>
    <xf numFmtId="3" fontId="3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3" fontId="9" fillId="0" borderId="0" xfId="0" applyNumberFormat="1" applyFont="1" applyAlignment="1">
      <alignment horizontal="center"/>
    </xf>
    <xf numFmtId="3" fontId="3" fillId="0" borderId="12" xfId="0" applyNumberFormat="1" applyFont="1" applyBorder="1" applyAlignment="1">
      <alignment horizontal="center" wrapText="1"/>
    </xf>
    <xf numFmtId="3" fontId="9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Low to high debt/unit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'[1]SubsidySumm'!$CN$21</c:f>
              <c:strCache>
                <c:ptCount val="1"/>
                <c:pt idx="0">
                  <c:v>Debt/unit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'[1]SubsidySumm'!$CN$22:$CN$206</c:f>
              <c:numCache>
                <c:ptCount val="185"/>
                <c:pt idx="0">
                  <c:v>-3898.942918053992</c:v>
                </c:pt>
                <c:pt idx="1">
                  <c:v>-2663.6418810289388</c:v>
                </c:pt>
                <c:pt idx="2">
                  <c:v>-2427.3368213527447</c:v>
                </c:pt>
                <c:pt idx="3">
                  <c:v>-1225.9978604344963</c:v>
                </c:pt>
                <c:pt idx="4">
                  <c:v>-1113.877597347321</c:v>
                </c:pt>
                <c:pt idx="5">
                  <c:v>-981.1423114644091</c:v>
                </c:pt>
                <c:pt idx="6">
                  <c:v>-923.8380566801619</c:v>
                </c:pt>
                <c:pt idx="7">
                  <c:v>-566.0874713521773</c:v>
                </c:pt>
                <c:pt idx="8">
                  <c:v>-553.1952682204088</c:v>
                </c:pt>
                <c:pt idx="9">
                  <c:v>-187.54143487985317</c:v>
                </c:pt>
                <c:pt idx="10">
                  <c:v>-91.84162231798167</c:v>
                </c:pt>
                <c:pt idx="11">
                  <c:v>-38.95394446971841</c:v>
                </c:pt>
                <c:pt idx="12">
                  <c:v>-27.55617112957833</c:v>
                </c:pt>
                <c:pt idx="13">
                  <c:v>63.416666666666664</c:v>
                </c:pt>
                <c:pt idx="14">
                  <c:v>77.48846407382992</c:v>
                </c:pt>
                <c:pt idx="15">
                  <c:v>165.35580264072271</c:v>
                </c:pt>
                <c:pt idx="16">
                  <c:v>227.51977881752447</c:v>
                </c:pt>
                <c:pt idx="17">
                  <c:v>309.8772623257749</c:v>
                </c:pt>
                <c:pt idx="18">
                  <c:v>337.34840788789353</c:v>
                </c:pt>
                <c:pt idx="19">
                  <c:v>423.9471144924847</c:v>
                </c:pt>
                <c:pt idx="20">
                  <c:v>540.5702362204726</c:v>
                </c:pt>
                <c:pt idx="21">
                  <c:v>570.7005583992554</c:v>
                </c:pt>
                <c:pt idx="22">
                  <c:v>606.9018656716419</c:v>
                </c:pt>
                <c:pt idx="23">
                  <c:v>650.7112109678015</c:v>
                </c:pt>
                <c:pt idx="24">
                  <c:v>660.4721141374838</c:v>
                </c:pt>
                <c:pt idx="25">
                  <c:v>707.2863701711265</c:v>
                </c:pt>
                <c:pt idx="26">
                  <c:v>767.7213427427046</c:v>
                </c:pt>
                <c:pt idx="27">
                  <c:v>1001.1652862801583</c:v>
                </c:pt>
                <c:pt idx="28">
                  <c:v>1027.7174524682412</c:v>
                </c:pt>
                <c:pt idx="29">
                  <c:v>1060.2709454265948</c:v>
                </c:pt>
                <c:pt idx="30">
                  <c:v>1119.5016103059581</c:v>
                </c:pt>
                <c:pt idx="31">
                  <c:v>1200.7409007540248</c:v>
                </c:pt>
                <c:pt idx="32">
                  <c:v>1206.0576053978434</c:v>
                </c:pt>
                <c:pt idx="33">
                  <c:v>1225.9544706527704</c:v>
                </c:pt>
                <c:pt idx="34">
                  <c:v>1241.3066079295154</c:v>
                </c:pt>
                <c:pt idx="35">
                  <c:v>1319.3803888419272</c:v>
                </c:pt>
                <c:pt idx="36">
                  <c:v>1387.151996370236</c:v>
                </c:pt>
                <c:pt idx="37">
                  <c:v>1400.1566832351612</c:v>
                </c:pt>
                <c:pt idx="38">
                  <c:v>1577.361172392058</c:v>
                </c:pt>
                <c:pt idx="39">
                  <c:v>1627.2085729221117</c:v>
                </c:pt>
                <c:pt idx="40">
                  <c:v>1657.9205010224948</c:v>
                </c:pt>
                <c:pt idx="41">
                  <c:v>1679.4682380474758</c:v>
                </c:pt>
                <c:pt idx="42">
                  <c:v>1771.7552830188679</c:v>
                </c:pt>
                <c:pt idx="43">
                  <c:v>1810.7789271108975</c:v>
                </c:pt>
                <c:pt idx="44">
                  <c:v>1914.3644740711695</c:v>
                </c:pt>
                <c:pt idx="45">
                  <c:v>2017.71681373756</c:v>
                </c:pt>
                <c:pt idx="46">
                  <c:v>2124.8740934145635</c:v>
                </c:pt>
                <c:pt idx="47">
                  <c:v>2196.5707706628777</c:v>
                </c:pt>
                <c:pt idx="48">
                  <c:v>2234.9591113972956</c:v>
                </c:pt>
                <c:pt idx="49">
                  <c:v>2390.047955987055</c:v>
                </c:pt>
                <c:pt idx="50">
                  <c:v>2440.9007971656333</c:v>
                </c:pt>
                <c:pt idx="51">
                  <c:v>2461.408145118264</c:v>
                </c:pt>
                <c:pt idx="52">
                  <c:v>2466.776119402985</c:v>
                </c:pt>
                <c:pt idx="53">
                  <c:v>2468.8932564010097</c:v>
                </c:pt>
                <c:pt idx="54">
                  <c:v>2543.6655595298926</c:v>
                </c:pt>
                <c:pt idx="55">
                  <c:v>2549.0976808859314</c:v>
                </c:pt>
                <c:pt idx="56">
                  <c:v>2676.4146711832727</c:v>
                </c:pt>
                <c:pt idx="57">
                  <c:v>2739.853898961451</c:v>
                </c:pt>
                <c:pt idx="58">
                  <c:v>2758.273517786561</c:v>
                </c:pt>
                <c:pt idx="59">
                  <c:v>2782.1945889698227</c:v>
                </c:pt>
                <c:pt idx="60">
                  <c:v>2883.3371909521306</c:v>
                </c:pt>
                <c:pt idx="61">
                  <c:v>2883.6927236505076</c:v>
                </c:pt>
                <c:pt idx="62">
                  <c:v>2900.671992011982</c:v>
                </c:pt>
                <c:pt idx="63">
                  <c:v>2904.6971708288397</c:v>
                </c:pt>
                <c:pt idx="64">
                  <c:v>2913.263098165311</c:v>
                </c:pt>
                <c:pt idx="65">
                  <c:v>3021.220346512661</c:v>
                </c:pt>
                <c:pt idx="66">
                  <c:v>3027.46306156406</c:v>
                </c:pt>
                <c:pt idx="67">
                  <c:v>3040.7365366010968</c:v>
                </c:pt>
                <c:pt idx="68">
                  <c:v>3154.4213110020214</c:v>
                </c:pt>
                <c:pt idx="69">
                  <c:v>3253.0046193643752</c:v>
                </c:pt>
                <c:pt idx="70">
                  <c:v>3420.1202244765814</c:v>
                </c:pt>
                <c:pt idx="71">
                  <c:v>3636.6854978696542</c:v>
                </c:pt>
                <c:pt idx="72">
                  <c:v>3747.1581851624765</c:v>
                </c:pt>
                <c:pt idx="73">
                  <c:v>3760.271250951535</c:v>
                </c:pt>
                <c:pt idx="74">
                  <c:v>3787.6497498213007</c:v>
                </c:pt>
                <c:pt idx="75">
                  <c:v>3848.274101339181</c:v>
                </c:pt>
                <c:pt idx="76">
                  <c:v>3983.5239325068874</c:v>
                </c:pt>
                <c:pt idx="77">
                  <c:v>4102.381837837837</c:v>
                </c:pt>
                <c:pt idx="78">
                  <c:v>4267.453358681876</c:v>
                </c:pt>
                <c:pt idx="79">
                  <c:v>4300.140419307655</c:v>
                </c:pt>
                <c:pt idx="80">
                  <c:v>4376.612143021395</c:v>
                </c:pt>
                <c:pt idx="81">
                  <c:v>4475.85382463821</c:v>
                </c:pt>
                <c:pt idx="82">
                  <c:v>4537.891935774852</c:v>
                </c:pt>
                <c:pt idx="83">
                  <c:v>4585.324495331383</c:v>
                </c:pt>
                <c:pt idx="84">
                  <c:v>4610.01712512668</c:v>
                </c:pt>
                <c:pt idx="85">
                  <c:v>4641.90962962963</c:v>
                </c:pt>
                <c:pt idx="86">
                  <c:v>4851.185833469654</c:v>
                </c:pt>
                <c:pt idx="87">
                  <c:v>4855.157116677222</c:v>
                </c:pt>
                <c:pt idx="88">
                  <c:v>4890.090880383983</c:v>
                </c:pt>
                <c:pt idx="89">
                  <c:v>4925.143565648656</c:v>
                </c:pt>
                <c:pt idx="90">
                  <c:v>4944.1394327309235</c:v>
                </c:pt>
                <c:pt idx="91">
                  <c:v>5089.76008492569</c:v>
                </c:pt>
                <c:pt idx="92">
                  <c:v>5143.312040881507</c:v>
                </c:pt>
                <c:pt idx="93">
                  <c:v>5261.287900874636</c:v>
                </c:pt>
                <c:pt idx="94">
                  <c:v>5380.243812598223</c:v>
                </c:pt>
                <c:pt idx="95">
                  <c:v>5541.34264220382</c:v>
                </c:pt>
                <c:pt idx="96">
                  <c:v>5612.26169206516</c:v>
                </c:pt>
                <c:pt idx="97">
                  <c:v>5677.656034482758</c:v>
                </c:pt>
                <c:pt idx="98">
                  <c:v>5785.422186962845</c:v>
                </c:pt>
                <c:pt idx="99">
                  <c:v>5946.632656350741</c:v>
                </c:pt>
                <c:pt idx="100">
                  <c:v>6007.067572530298</c:v>
                </c:pt>
                <c:pt idx="101">
                  <c:v>6067.946376811595</c:v>
                </c:pt>
                <c:pt idx="102">
                  <c:v>6184.2487031574665</c:v>
                </c:pt>
                <c:pt idx="103">
                  <c:v>6336.760372065554</c:v>
                </c:pt>
                <c:pt idx="104">
                  <c:v>6343.989235127479</c:v>
                </c:pt>
                <c:pt idx="105">
                  <c:v>6510.390937178167</c:v>
                </c:pt>
                <c:pt idx="106">
                  <c:v>6800.585120208688</c:v>
                </c:pt>
                <c:pt idx="107">
                  <c:v>6834.848484848485</c:v>
                </c:pt>
                <c:pt idx="108">
                  <c:v>6846.771002325713</c:v>
                </c:pt>
                <c:pt idx="109">
                  <c:v>6854.214815550627</c:v>
                </c:pt>
                <c:pt idx="110">
                  <c:v>6950.133498639475</c:v>
                </c:pt>
                <c:pt idx="111">
                  <c:v>6972.102361327689</c:v>
                </c:pt>
                <c:pt idx="112">
                  <c:v>7117.4884411601515</c:v>
                </c:pt>
                <c:pt idx="113">
                  <c:v>7146.489031199392</c:v>
                </c:pt>
                <c:pt idx="114">
                  <c:v>7181.518518518519</c:v>
                </c:pt>
                <c:pt idx="115">
                  <c:v>7228.333274467559</c:v>
                </c:pt>
                <c:pt idx="116">
                  <c:v>7341.713357572867</c:v>
                </c:pt>
                <c:pt idx="117">
                  <c:v>7410.011108690916</c:v>
                </c:pt>
                <c:pt idx="118">
                  <c:v>7435.838897721251</c:v>
                </c:pt>
                <c:pt idx="119">
                  <c:v>7471.050603765793</c:v>
                </c:pt>
                <c:pt idx="120">
                  <c:v>7506.665792578995</c:v>
                </c:pt>
                <c:pt idx="121">
                  <c:v>7789.428550911964</c:v>
                </c:pt>
                <c:pt idx="122">
                  <c:v>8132.009218203034</c:v>
                </c:pt>
                <c:pt idx="123">
                  <c:v>8203.220667384283</c:v>
                </c:pt>
                <c:pt idx="124">
                  <c:v>8248.866645346978</c:v>
                </c:pt>
                <c:pt idx="125">
                  <c:v>8343.844862571481</c:v>
                </c:pt>
                <c:pt idx="126">
                  <c:v>8346.262610306134</c:v>
                </c:pt>
                <c:pt idx="127">
                  <c:v>8357.578169065007</c:v>
                </c:pt>
                <c:pt idx="128">
                  <c:v>8371.269784172662</c:v>
                </c:pt>
                <c:pt idx="129">
                  <c:v>8441.209821049952</c:v>
                </c:pt>
                <c:pt idx="130">
                  <c:v>8834.932584982242</c:v>
                </c:pt>
                <c:pt idx="131">
                  <c:v>9158.208072523204</c:v>
                </c:pt>
                <c:pt idx="132">
                  <c:v>9257.347542924808</c:v>
                </c:pt>
                <c:pt idx="133">
                  <c:v>9550.325427335758</c:v>
                </c:pt>
                <c:pt idx="134">
                  <c:v>9557.056270884385</c:v>
                </c:pt>
                <c:pt idx="135">
                  <c:v>9758.153158188932</c:v>
                </c:pt>
                <c:pt idx="136">
                  <c:v>9773.382311069734</c:v>
                </c:pt>
                <c:pt idx="137">
                  <c:v>10284.183541439501</c:v>
                </c:pt>
                <c:pt idx="138">
                  <c:v>10519.934586822563</c:v>
                </c:pt>
                <c:pt idx="139">
                  <c:v>10614.607346970952</c:v>
                </c:pt>
                <c:pt idx="140">
                  <c:v>10893.874526811753</c:v>
                </c:pt>
                <c:pt idx="141">
                  <c:v>10896.73960944331</c:v>
                </c:pt>
                <c:pt idx="142">
                  <c:v>10973.147135205325</c:v>
                </c:pt>
                <c:pt idx="143">
                  <c:v>11076.265666963318</c:v>
                </c:pt>
                <c:pt idx="144">
                  <c:v>11085.39736980077</c:v>
                </c:pt>
                <c:pt idx="145">
                  <c:v>11248.993071718061</c:v>
                </c:pt>
                <c:pt idx="146">
                  <c:v>11841.3345019239</c:v>
                </c:pt>
                <c:pt idx="147">
                  <c:v>12068.634753468257</c:v>
                </c:pt>
                <c:pt idx="148">
                  <c:v>12226.069066926531</c:v>
                </c:pt>
                <c:pt idx="149">
                  <c:v>12272.194732843758</c:v>
                </c:pt>
                <c:pt idx="150">
                  <c:v>12328.447597930524</c:v>
                </c:pt>
                <c:pt idx="151">
                  <c:v>12418.635686478123</c:v>
                </c:pt>
                <c:pt idx="152">
                  <c:v>12486.927560213275</c:v>
                </c:pt>
                <c:pt idx="153">
                  <c:v>12726.151295189296</c:v>
                </c:pt>
                <c:pt idx="154">
                  <c:v>13268.598965991556</c:v>
                </c:pt>
                <c:pt idx="155">
                  <c:v>13371.467361154411</c:v>
                </c:pt>
                <c:pt idx="156">
                  <c:v>13813.690280121498</c:v>
                </c:pt>
                <c:pt idx="157">
                  <c:v>14056.282025005125</c:v>
                </c:pt>
                <c:pt idx="158">
                  <c:v>14075.3526916533</c:v>
                </c:pt>
                <c:pt idx="159">
                  <c:v>14167.28124409151</c:v>
                </c:pt>
                <c:pt idx="160">
                  <c:v>14998.36562478547</c:v>
                </c:pt>
                <c:pt idx="161">
                  <c:v>15130.890577507598</c:v>
                </c:pt>
                <c:pt idx="162">
                  <c:v>15250.241805677493</c:v>
                </c:pt>
                <c:pt idx="163">
                  <c:v>15820.927283686779</c:v>
                </c:pt>
                <c:pt idx="164">
                  <c:v>15986.94825499294</c:v>
                </c:pt>
                <c:pt idx="165">
                  <c:v>17174.126357460013</c:v>
                </c:pt>
                <c:pt idx="166">
                  <c:v>17390.093848405915</c:v>
                </c:pt>
                <c:pt idx="167">
                  <c:v>18675.411523507915</c:v>
                </c:pt>
                <c:pt idx="168">
                  <c:v>19162.29310019794</c:v>
                </c:pt>
                <c:pt idx="169">
                  <c:v>19483.43335546212</c:v>
                </c:pt>
                <c:pt idx="170">
                  <c:v>20150.641801075268</c:v>
                </c:pt>
                <c:pt idx="171">
                  <c:v>20884.6640732485</c:v>
                </c:pt>
                <c:pt idx="172">
                  <c:v>21243.43781111846</c:v>
                </c:pt>
                <c:pt idx="173">
                  <c:v>21260.683398784662</c:v>
                </c:pt>
                <c:pt idx="174">
                  <c:v>22073.250527273478</c:v>
                </c:pt>
                <c:pt idx="175">
                  <c:v>22535.466699958764</c:v>
                </c:pt>
                <c:pt idx="176">
                  <c:v>26290.899641577063</c:v>
                </c:pt>
                <c:pt idx="177">
                  <c:v>28410.16659442277</c:v>
                </c:pt>
                <c:pt idx="178">
                  <c:v>29240.926541067292</c:v>
                </c:pt>
                <c:pt idx="179">
                  <c:v>29567.923820073323</c:v>
                </c:pt>
                <c:pt idx="180">
                  <c:v>31033.895775045963</c:v>
                </c:pt>
                <c:pt idx="181">
                  <c:v>31175.1849117068</c:v>
                </c:pt>
                <c:pt idx="182">
                  <c:v>31748.82837528604</c:v>
                </c:pt>
                <c:pt idx="183">
                  <c:v>36580.851494277806</c:v>
                </c:pt>
                <c:pt idx="184">
                  <c:v>41974.735070522984</c:v>
                </c:pt>
              </c:numCache>
            </c:numRef>
          </c:val>
        </c:ser>
        <c:axId val="3329410"/>
        <c:axId val="29964691"/>
      </c:barChart>
      <c:catAx>
        <c:axId val="3329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964691"/>
        <c:crosses val="autoZero"/>
        <c:auto val="1"/>
        <c:lblOffset val="100"/>
        <c:tickLblSkip val="11"/>
        <c:noMultiLvlLbl val="0"/>
      </c:catAx>
      <c:valAx>
        <c:axId val="299646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9410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5</xdr:row>
      <xdr:rowOff>66675</xdr:rowOff>
    </xdr:from>
    <xdr:to>
      <xdr:col>37</xdr:col>
      <xdr:colOff>428625</xdr:colOff>
      <xdr:row>31</xdr:row>
      <xdr:rowOff>95250</xdr:rowOff>
    </xdr:to>
    <xdr:graphicFrame>
      <xdr:nvGraphicFramePr>
        <xdr:cNvPr id="1" name="Chart 1"/>
        <xdr:cNvGraphicFramePr/>
      </xdr:nvGraphicFramePr>
      <xdr:xfrm>
        <a:off x="8448675" y="923925"/>
        <a:ext cx="0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avid_2\Documents\summary%20analysis%20final%20detn%20upd%20for%20gl%20rent%20reduc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bsidySumm"/>
      <sheetName val="Valued"/>
      <sheetName val="Sheet3"/>
    </sheetNames>
    <sheetDataSet>
      <sheetData sheetId="0">
        <row r="21">
          <cell r="CN21" t="str">
            <v>Debt/unit</v>
          </cell>
        </row>
        <row r="22">
          <cell r="CN22">
            <v>-3898.942918053992</v>
          </cell>
        </row>
        <row r="23">
          <cell r="CN23">
            <v>-2663.6418810289388</v>
          </cell>
        </row>
        <row r="24">
          <cell r="CN24">
            <v>-2427.3368213527447</v>
          </cell>
        </row>
        <row r="25">
          <cell r="CN25">
            <v>-1225.9978604344963</v>
          </cell>
        </row>
        <row r="26">
          <cell r="CN26">
            <v>-1113.877597347321</v>
          </cell>
        </row>
        <row r="27">
          <cell r="CN27">
            <v>-981.1423114644091</v>
          </cell>
        </row>
        <row r="28">
          <cell r="CN28">
            <v>-923.8380566801619</v>
          </cell>
        </row>
        <row r="29">
          <cell r="CN29">
            <v>-566.0874713521773</v>
          </cell>
        </row>
        <row r="30">
          <cell r="CN30">
            <v>-553.1952682204088</v>
          </cell>
        </row>
        <row r="31">
          <cell r="CN31">
            <v>-187.54143487985317</v>
          </cell>
        </row>
        <row r="32">
          <cell r="CN32">
            <v>-91.84162231798167</v>
          </cell>
        </row>
        <row r="33">
          <cell r="CN33">
            <v>-38.95394446971841</v>
          </cell>
        </row>
        <row r="34">
          <cell r="CN34">
            <v>-27.55617112957833</v>
          </cell>
        </row>
        <row r="35">
          <cell r="CN35">
            <v>63.416666666666664</v>
          </cell>
        </row>
        <row r="36">
          <cell r="CN36">
            <v>77.48846407382992</v>
          </cell>
        </row>
        <row r="37">
          <cell r="CN37">
            <v>165.35580264072271</v>
          </cell>
        </row>
        <row r="38">
          <cell r="CN38">
            <v>227.51977881752447</v>
          </cell>
        </row>
        <row r="39">
          <cell r="CN39">
            <v>309.8772623257749</v>
          </cell>
        </row>
        <row r="40">
          <cell r="CN40">
            <v>337.34840788789353</v>
          </cell>
        </row>
        <row r="41">
          <cell r="CN41">
            <v>423.9471144924847</v>
          </cell>
        </row>
        <row r="42">
          <cell r="CN42">
            <v>540.5702362204726</v>
          </cell>
        </row>
        <row r="43">
          <cell r="CN43">
            <v>570.7005583992554</v>
          </cell>
        </row>
        <row r="44">
          <cell r="CN44">
            <v>606.9018656716419</v>
          </cell>
        </row>
        <row r="45">
          <cell r="CN45">
            <v>650.7112109678015</v>
          </cell>
        </row>
        <row r="46">
          <cell r="CN46">
            <v>660.4721141374838</v>
          </cell>
        </row>
        <row r="47">
          <cell r="CN47">
            <v>707.2863701711265</v>
          </cell>
        </row>
        <row r="48">
          <cell r="CN48">
            <v>767.7213427427046</v>
          </cell>
        </row>
        <row r="49">
          <cell r="CN49">
            <v>1001.1652862801583</v>
          </cell>
        </row>
        <row r="50">
          <cell r="CN50">
            <v>1027.7174524682412</v>
          </cell>
        </row>
        <row r="51">
          <cell r="CN51">
            <v>1060.2709454265948</v>
          </cell>
        </row>
        <row r="52">
          <cell r="CN52">
            <v>1119.5016103059581</v>
          </cell>
        </row>
        <row r="53">
          <cell r="CN53">
            <v>1200.7409007540248</v>
          </cell>
        </row>
        <row r="54">
          <cell r="CN54">
            <v>1206.0576053978434</v>
          </cell>
        </row>
        <row r="55">
          <cell r="CN55">
            <v>1225.9544706527704</v>
          </cell>
        </row>
        <row r="56">
          <cell r="CN56">
            <v>1241.3066079295154</v>
          </cell>
        </row>
        <row r="57">
          <cell r="CN57">
            <v>1319.3803888419272</v>
          </cell>
        </row>
        <row r="58">
          <cell r="CN58">
            <v>1387.151996370236</v>
          </cell>
        </row>
        <row r="59">
          <cell r="CN59">
            <v>1400.1566832351612</v>
          </cell>
        </row>
        <row r="60">
          <cell r="CN60">
            <v>1577.361172392058</v>
          </cell>
        </row>
        <row r="61">
          <cell r="CN61">
            <v>1627.2085729221117</v>
          </cell>
        </row>
        <row r="62">
          <cell r="CN62">
            <v>1657.9205010224948</v>
          </cell>
        </row>
        <row r="63">
          <cell r="CN63">
            <v>1679.4682380474758</v>
          </cell>
        </row>
        <row r="64">
          <cell r="CN64">
            <v>1771.7552830188679</v>
          </cell>
        </row>
        <row r="65">
          <cell r="CN65">
            <v>1810.7789271108975</v>
          </cell>
        </row>
        <row r="66">
          <cell r="CN66">
            <v>1914.3644740711695</v>
          </cell>
        </row>
        <row r="67">
          <cell r="CN67">
            <v>2017.71681373756</v>
          </cell>
        </row>
        <row r="68">
          <cell r="CN68">
            <v>2124.8740934145635</v>
          </cell>
        </row>
        <row r="69">
          <cell r="CN69">
            <v>2196.5707706628777</v>
          </cell>
        </row>
        <row r="70">
          <cell r="CN70">
            <v>2234.9591113972956</v>
          </cell>
        </row>
        <row r="71">
          <cell r="CN71">
            <v>2390.047955987055</v>
          </cell>
        </row>
        <row r="72">
          <cell r="CN72">
            <v>2440.9007971656333</v>
          </cell>
        </row>
        <row r="73">
          <cell r="CN73">
            <v>2461.408145118264</v>
          </cell>
        </row>
        <row r="74">
          <cell r="CN74">
            <v>2466.776119402985</v>
          </cell>
        </row>
        <row r="75">
          <cell r="CN75">
            <v>2468.8932564010097</v>
          </cell>
        </row>
        <row r="76">
          <cell r="CN76">
            <v>2543.6655595298926</v>
          </cell>
        </row>
        <row r="77">
          <cell r="CN77">
            <v>2549.0976808859314</v>
          </cell>
        </row>
        <row r="78">
          <cell r="CN78">
            <v>2676.4146711832727</v>
          </cell>
        </row>
        <row r="79">
          <cell r="CN79">
            <v>2739.853898961451</v>
          </cell>
        </row>
        <row r="80">
          <cell r="CN80">
            <v>2758.273517786561</v>
          </cell>
        </row>
        <row r="81">
          <cell r="CN81">
            <v>2782.1945889698227</v>
          </cell>
        </row>
        <row r="82">
          <cell r="CN82">
            <v>2883.3371909521306</v>
          </cell>
        </row>
        <row r="83">
          <cell r="CN83">
            <v>2883.6927236505076</v>
          </cell>
        </row>
        <row r="84">
          <cell r="CN84">
            <v>2900.671992011982</v>
          </cell>
        </row>
        <row r="85">
          <cell r="CN85">
            <v>2904.6971708288397</v>
          </cell>
        </row>
        <row r="86">
          <cell r="CN86">
            <v>2913.263098165311</v>
          </cell>
        </row>
        <row r="87">
          <cell r="CN87">
            <v>3021.220346512661</v>
          </cell>
        </row>
        <row r="88">
          <cell r="CN88">
            <v>3027.46306156406</v>
          </cell>
        </row>
        <row r="89">
          <cell r="CN89">
            <v>3040.7365366010968</v>
          </cell>
        </row>
        <row r="90">
          <cell r="CN90">
            <v>3154.4213110020214</v>
          </cell>
        </row>
        <row r="91">
          <cell r="CN91">
            <v>3253.0046193643752</v>
          </cell>
        </row>
        <row r="92">
          <cell r="CN92">
            <v>3420.1202244765814</v>
          </cell>
        </row>
        <row r="93">
          <cell r="CN93">
            <v>3636.6854978696542</v>
          </cell>
        </row>
        <row r="94">
          <cell r="CN94">
            <v>3747.1581851624765</v>
          </cell>
        </row>
        <row r="95">
          <cell r="CN95">
            <v>3760.271250951535</v>
          </cell>
        </row>
        <row r="96">
          <cell r="CN96">
            <v>3787.6497498213007</v>
          </cell>
        </row>
        <row r="97">
          <cell r="CN97">
            <v>3848.274101339181</v>
          </cell>
        </row>
        <row r="98">
          <cell r="CN98">
            <v>3983.5239325068874</v>
          </cell>
        </row>
        <row r="99">
          <cell r="CN99">
            <v>4102.381837837837</v>
          </cell>
        </row>
        <row r="100">
          <cell r="CN100">
            <v>4267.453358681876</v>
          </cell>
        </row>
        <row r="101">
          <cell r="CN101">
            <v>4300.140419307655</v>
          </cell>
        </row>
        <row r="102">
          <cell r="CN102">
            <v>4376.612143021395</v>
          </cell>
        </row>
        <row r="103">
          <cell r="CN103">
            <v>4475.85382463821</v>
          </cell>
        </row>
        <row r="104">
          <cell r="CN104">
            <v>4537.891935774852</v>
          </cell>
        </row>
        <row r="105">
          <cell r="CN105">
            <v>4585.324495331383</v>
          </cell>
        </row>
        <row r="106">
          <cell r="CN106">
            <v>4610.01712512668</v>
          </cell>
        </row>
        <row r="107">
          <cell r="CN107">
            <v>4641.90962962963</v>
          </cell>
        </row>
        <row r="108">
          <cell r="CN108">
            <v>4851.185833469654</v>
          </cell>
        </row>
        <row r="109">
          <cell r="CN109">
            <v>4855.157116677222</v>
          </cell>
        </row>
        <row r="110">
          <cell r="CN110">
            <v>4890.090880383983</v>
          </cell>
        </row>
        <row r="111">
          <cell r="CN111">
            <v>4925.143565648656</v>
          </cell>
        </row>
        <row r="112">
          <cell r="CN112">
            <v>4944.1394327309235</v>
          </cell>
        </row>
        <row r="113">
          <cell r="CN113">
            <v>5089.76008492569</v>
          </cell>
        </row>
        <row r="114">
          <cell r="CN114">
            <v>5143.312040881507</v>
          </cell>
        </row>
        <row r="115">
          <cell r="CN115">
            <v>5261.287900874636</v>
          </cell>
        </row>
        <row r="116">
          <cell r="CN116">
            <v>5380.243812598223</v>
          </cell>
        </row>
        <row r="117">
          <cell r="CN117">
            <v>5541.34264220382</v>
          </cell>
        </row>
        <row r="118">
          <cell r="CN118">
            <v>5612.26169206516</v>
          </cell>
        </row>
        <row r="119">
          <cell r="CN119">
            <v>5677.656034482758</v>
          </cell>
        </row>
        <row r="120">
          <cell r="CN120">
            <v>5785.422186962845</v>
          </cell>
        </row>
        <row r="121">
          <cell r="CN121">
            <v>5946.632656350741</v>
          </cell>
        </row>
        <row r="122">
          <cell r="CN122">
            <v>6007.067572530298</v>
          </cell>
        </row>
        <row r="123">
          <cell r="CN123">
            <v>6067.946376811595</v>
          </cell>
        </row>
        <row r="124">
          <cell r="CN124">
            <v>6184.2487031574665</v>
          </cell>
        </row>
        <row r="125">
          <cell r="CN125">
            <v>6336.760372065554</v>
          </cell>
        </row>
        <row r="126">
          <cell r="CN126">
            <v>6343.989235127479</v>
          </cell>
        </row>
        <row r="127">
          <cell r="CN127">
            <v>6510.390937178167</v>
          </cell>
        </row>
        <row r="128">
          <cell r="CN128">
            <v>6800.585120208688</v>
          </cell>
        </row>
        <row r="129">
          <cell r="CN129">
            <v>6834.848484848485</v>
          </cell>
        </row>
        <row r="130">
          <cell r="CN130">
            <v>6846.771002325713</v>
          </cell>
        </row>
        <row r="131">
          <cell r="CN131">
            <v>6854.214815550627</v>
          </cell>
        </row>
        <row r="132">
          <cell r="CN132">
            <v>6950.133498639475</v>
          </cell>
        </row>
        <row r="133">
          <cell r="CN133">
            <v>6972.102361327689</v>
          </cell>
        </row>
        <row r="134">
          <cell r="CN134">
            <v>7117.4884411601515</v>
          </cell>
        </row>
        <row r="135">
          <cell r="CN135">
            <v>7146.489031199392</v>
          </cell>
        </row>
        <row r="136">
          <cell r="CN136">
            <v>7181.518518518519</v>
          </cell>
        </row>
        <row r="137">
          <cell r="CN137">
            <v>7228.333274467559</v>
          </cell>
        </row>
        <row r="138">
          <cell r="CN138">
            <v>7341.713357572867</v>
          </cell>
        </row>
        <row r="139">
          <cell r="CN139">
            <v>7410.011108690916</v>
          </cell>
        </row>
        <row r="140">
          <cell r="CN140">
            <v>7435.838897721251</v>
          </cell>
        </row>
        <row r="141">
          <cell r="CN141">
            <v>7471.050603765793</v>
          </cell>
        </row>
        <row r="142">
          <cell r="CN142">
            <v>7506.665792578995</v>
          </cell>
        </row>
        <row r="143">
          <cell r="CN143">
            <v>7789.428550911964</v>
          </cell>
        </row>
        <row r="144">
          <cell r="CN144">
            <v>8132.009218203034</v>
          </cell>
        </row>
        <row r="145">
          <cell r="CN145">
            <v>8203.220667384283</v>
          </cell>
        </row>
        <row r="146">
          <cell r="CN146">
            <v>8248.866645346978</v>
          </cell>
        </row>
        <row r="147">
          <cell r="CN147">
            <v>8343.844862571481</v>
          </cell>
        </row>
        <row r="148">
          <cell r="CN148">
            <v>8346.262610306134</v>
          </cell>
        </row>
        <row r="149">
          <cell r="CN149">
            <v>8357.578169065007</v>
          </cell>
        </row>
        <row r="150">
          <cell r="CN150">
            <v>8371.269784172662</v>
          </cell>
        </row>
        <row r="151">
          <cell r="CN151">
            <v>8441.209821049952</v>
          </cell>
        </row>
        <row r="152">
          <cell r="CN152">
            <v>8834.932584982242</v>
          </cell>
        </row>
        <row r="153">
          <cell r="CN153">
            <v>9158.208072523204</v>
          </cell>
        </row>
        <row r="154">
          <cell r="CN154">
            <v>9257.347542924808</v>
          </cell>
        </row>
        <row r="155">
          <cell r="CN155">
            <v>9550.325427335758</v>
          </cell>
        </row>
        <row r="156">
          <cell r="CN156">
            <v>9557.056270884385</v>
          </cell>
        </row>
        <row r="157">
          <cell r="CN157">
            <v>9758.153158188932</v>
          </cell>
        </row>
        <row r="158">
          <cell r="CN158">
            <v>9773.382311069734</v>
          </cell>
        </row>
        <row r="159">
          <cell r="CN159">
            <v>10284.183541439501</v>
          </cell>
        </row>
        <row r="160">
          <cell r="CN160">
            <v>10519.934586822563</v>
          </cell>
        </row>
        <row r="161">
          <cell r="CN161">
            <v>10614.607346970952</v>
          </cell>
        </row>
        <row r="162">
          <cell r="CN162">
            <v>10893.874526811753</v>
          </cell>
        </row>
        <row r="163">
          <cell r="CN163">
            <v>10896.73960944331</v>
          </cell>
        </row>
        <row r="164">
          <cell r="CN164">
            <v>10973.147135205325</v>
          </cell>
        </row>
        <row r="165">
          <cell r="CN165">
            <v>11076.265666963318</v>
          </cell>
        </row>
        <row r="166">
          <cell r="CN166">
            <v>11085.39736980077</v>
          </cell>
        </row>
        <row r="167">
          <cell r="CN167">
            <v>11248.993071718061</v>
          </cell>
        </row>
        <row r="168">
          <cell r="CN168">
            <v>11841.3345019239</v>
          </cell>
        </row>
        <row r="169">
          <cell r="CN169">
            <v>12068.634753468257</v>
          </cell>
        </row>
        <row r="170">
          <cell r="CN170">
            <v>12226.069066926531</v>
          </cell>
        </row>
        <row r="171">
          <cell r="CN171">
            <v>12272.194732843758</v>
          </cell>
        </row>
        <row r="172">
          <cell r="CN172">
            <v>12328.447597930524</v>
          </cell>
        </row>
        <row r="173">
          <cell r="CN173">
            <v>12418.635686478123</v>
          </cell>
        </row>
        <row r="174">
          <cell r="CN174">
            <v>12486.927560213275</v>
          </cell>
        </row>
        <row r="175">
          <cell r="CN175">
            <v>12726.151295189296</v>
          </cell>
        </row>
        <row r="176">
          <cell r="CN176">
            <v>13268.598965991556</v>
          </cell>
        </row>
        <row r="177">
          <cell r="CN177">
            <v>13371.467361154411</v>
          </cell>
        </row>
        <row r="178">
          <cell r="CN178">
            <v>13813.690280121498</v>
          </cell>
        </row>
        <row r="179">
          <cell r="CN179">
            <v>14056.282025005125</v>
          </cell>
        </row>
        <row r="180">
          <cell r="CN180">
            <v>14075.3526916533</v>
          </cell>
        </row>
        <row r="181">
          <cell r="CN181">
            <v>14167.28124409151</v>
          </cell>
        </row>
        <row r="182">
          <cell r="CN182">
            <v>14998.36562478547</v>
          </cell>
        </row>
        <row r="183">
          <cell r="CN183">
            <v>15130.890577507598</v>
          </cell>
        </row>
        <row r="184">
          <cell r="CN184">
            <v>15250.241805677493</v>
          </cell>
        </row>
        <row r="185">
          <cell r="CN185">
            <v>15820.927283686779</v>
          </cell>
        </row>
        <row r="186">
          <cell r="CN186">
            <v>15986.94825499294</v>
          </cell>
        </row>
        <row r="187">
          <cell r="CN187">
            <v>17174.126357460013</v>
          </cell>
        </row>
        <row r="188">
          <cell r="CN188">
            <v>17390.093848405915</v>
          </cell>
        </row>
        <row r="189">
          <cell r="CN189">
            <v>18675.411523507915</v>
          </cell>
        </row>
        <row r="190">
          <cell r="CN190">
            <v>19162.29310019794</v>
          </cell>
        </row>
        <row r="191">
          <cell r="CN191">
            <v>19483.43335546212</v>
          </cell>
        </row>
        <row r="192">
          <cell r="CN192">
            <v>20150.641801075268</v>
          </cell>
        </row>
        <row r="193">
          <cell r="CN193">
            <v>20884.6640732485</v>
          </cell>
        </row>
        <row r="194">
          <cell r="CN194">
            <v>21243.43781111846</v>
          </cell>
        </row>
        <row r="195">
          <cell r="CN195">
            <v>21260.683398784662</v>
          </cell>
        </row>
        <row r="196">
          <cell r="CN196">
            <v>22073.250527273478</v>
          </cell>
        </row>
        <row r="197">
          <cell r="CN197">
            <v>22535.466699958764</v>
          </cell>
        </row>
        <row r="198">
          <cell r="CN198">
            <v>26290.899641577063</v>
          </cell>
        </row>
        <row r="199">
          <cell r="CN199">
            <v>28410.16659442277</v>
          </cell>
        </row>
        <row r="200">
          <cell r="CN200">
            <v>29240.926541067292</v>
          </cell>
        </row>
        <row r="201">
          <cell r="CN201">
            <v>29567.923820073323</v>
          </cell>
        </row>
        <row r="202">
          <cell r="CN202">
            <v>31033.895775045963</v>
          </cell>
        </row>
        <row r="203">
          <cell r="CN203">
            <v>31175.1849117068</v>
          </cell>
        </row>
        <row r="204">
          <cell r="CN204">
            <v>31748.82837528604</v>
          </cell>
        </row>
        <row r="205">
          <cell r="CN205">
            <v>36580.851494277806</v>
          </cell>
        </row>
        <row r="206">
          <cell r="CN206">
            <v>41974.735070522984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30"/>
  <sheetViews>
    <sheetView tabSelected="1" view="pageBreakPreview" zoomScale="6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P19" sqref="AP19"/>
    </sheetView>
  </sheetViews>
  <sheetFormatPr defaultColWidth="9.140625" defaultRowHeight="12.75"/>
  <cols>
    <col min="1" max="1" width="1.7109375" style="2" customWidth="1"/>
    <col min="2" max="2" width="28.421875" style="2" customWidth="1"/>
    <col min="3" max="3" width="1.1484375" style="2" customWidth="1"/>
    <col min="4" max="4" width="20.00390625" style="2" customWidth="1"/>
    <col min="5" max="6" width="14.00390625" style="2" hidden="1" customWidth="1"/>
    <col min="7" max="7" width="0.9921875" style="2" customWidth="1"/>
    <col min="8" max="8" width="20.00390625" style="2" customWidth="1"/>
    <col min="9" max="9" width="13.57421875" style="2" hidden="1" customWidth="1"/>
    <col min="10" max="10" width="0.9921875" style="2" customWidth="1"/>
    <col min="11" max="11" width="13.00390625" style="2" hidden="1" customWidth="1"/>
    <col min="12" max="12" width="20.00390625" style="2" customWidth="1"/>
    <col min="13" max="13" width="14.8515625" style="2" hidden="1" customWidth="1"/>
    <col min="14" max="14" width="15.8515625" style="2" hidden="1" customWidth="1"/>
    <col min="15" max="15" width="1.28515625" style="2" customWidth="1"/>
    <col min="16" max="16" width="16.00390625" style="2" customWidth="1"/>
    <col min="17" max="17" width="16.140625" style="2" customWidth="1"/>
    <col min="18" max="18" width="26.8515625" style="2" hidden="1" customWidth="1"/>
    <col min="19" max="20" width="9.140625" style="2" hidden="1" customWidth="1"/>
    <col min="21" max="21" width="14.7109375" style="2" hidden="1" customWidth="1"/>
    <col min="22" max="22" width="12.28125" style="2" hidden="1" customWidth="1"/>
    <col min="23" max="23" width="9.140625" style="2" hidden="1" customWidth="1"/>
    <col min="24" max="24" width="1.1484375" style="2" hidden="1" customWidth="1"/>
    <col min="25" max="25" width="9.140625" style="2" hidden="1" customWidth="1"/>
    <col min="26" max="26" width="11.7109375" style="2" hidden="1" customWidth="1"/>
    <col min="27" max="27" width="1.1484375" style="2" hidden="1" customWidth="1"/>
    <col min="28" max="28" width="9.140625" style="2" hidden="1" customWidth="1"/>
    <col min="29" max="29" width="11.421875" style="2" hidden="1" customWidth="1"/>
    <col min="30" max="30" width="9.7109375" style="2" hidden="1" customWidth="1"/>
    <col min="31" max="36" width="9.140625" style="2" hidden="1" customWidth="1"/>
    <col min="37" max="37" width="0.71875" style="2" hidden="1" customWidth="1"/>
    <col min="38" max="38" width="9.7109375" style="2" hidden="1" customWidth="1"/>
    <col min="39" max="39" width="11.28125" style="2" customWidth="1"/>
    <col min="40" max="40" width="10.00390625" style="2" customWidth="1"/>
    <col min="41" max="47" width="9.140625" style="2" customWidth="1"/>
    <col min="48" max="48" width="10.00390625" style="2" customWidth="1"/>
    <col min="49" max="16384" width="9.140625" style="2" customWidth="1"/>
  </cols>
  <sheetData>
    <row r="1" ht="12.75"/>
    <row r="2" ht="18">
      <c r="A2" s="12" t="s">
        <v>43</v>
      </c>
    </row>
    <row r="3" ht="10.5" customHeight="1">
      <c r="A3" s="12"/>
    </row>
    <row r="4" spans="1:17" ht="15.75">
      <c r="A4" s="23" t="s">
        <v>41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13" ht="10.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ht="12.75"/>
    <row r="7" spans="4:17" ht="26.25" customHeight="1">
      <c r="D7" s="22" t="s">
        <v>16</v>
      </c>
      <c r="E7" s="22"/>
      <c r="F7" s="4"/>
      <c r="G7" s="4"/>
      <c r="H7" s="22" t="s">
        <v>44</v>
      </c>
      <c r="I7" s="22"/>
      <c r="J7" s="4"/>
      <c r="K7" s="4"/>
      <c r="L7" s="22" t="s">
        <v>45</v>
      </c>
      <c r="M7" s="22"/>
      <c r="N7" s="4"/>
      <c r="O7" s="4"/>
      <c r="P7" s="22" t="s">
        <v>46</v>
      </c>
      <c r="Q7" s="22"/>
    </row>
    <row r="8" spans="4:40" ht="27.75" customHeight="1">
      <c r="D8" s="11" t="s">
        <v>42</v>
      </c>
      <c r="E8" s="11" t="s">
        <v>17</v>
      </c>
      <c r="F8" s="8" t="s">
        <v>18</v>
      </c>
      <c r="G8" s="5"/>
      <c r="H8" s="11" t="s">
        <v>27</v>
      </c>
      <c r="I8" s="8" t="s">
        <v>30</v>
      </c>
      <c r="J8" s="4"/>
      <c r="K8" s="4"/>
      <c r="L8" s="8" t="s">
        <v>28</v>
      </c>
      <c r="M8" s="8" t="s">
        <v>29</v>
      </c>
      <c r="N8" s="8" t="s">
        <v>19</v>
      </c>
      <c r="O8" s="4"/>
      <c r="P8" s="8" t="s">
        <v>31</v>
      </c>
      <c r="Q8" s="8" t="s">
        <v>33</v>
      </c>
      <c r="R8" s="8" t="s">
        <v>32</v>
      </c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</row>
    <row r="9" spans="4:17" ht="12.75">
      <c r="D9" s="3" t="s">
        <v>7</v>
      </c>
      <c r="E9" s="3" t="s">
        <v>7</v>
      </c>
      <c r="F9" s="3" t="s">
        <v>7</v>
      </c>
      <c r="H9" s="3" t="s">
        <v>7</v>
      </c>
      <c r="I9" s="3" t="s">
        <v>7</v>
      </c>
      <c r="L9" s="6" t="s">
        <v>7</v>
      </c>
      <c r="M9" s="3" t="s">
        <v>7</v>
      </c>
      <c r="P9" s="6" t="s">
        <v>7</v>
      </c>
      <c r="Q9" s="3" t="s">
        <v>7</v>
      </c>
    </row>
    <row r="10" spans="4:13" ht="12.75">
      <c r="D10" s="3"/>
      <c r="E10" s="3"/>
      <c r="F10" s="3"/>
      <c r="H10" s="3"/>
      <c r="I10" s="3"/>
      <c r="L10" s="6"/>
      <c r="M10" s="3"/>
    </row>
    <row r="11" spans="2:18" ht="12.75">
      <c r="B11" s="4" t="s">
        <v>0</v>
      </c>
      <c r="D11" s="2">
        <v>-6048247.804698328</v>
      </c>
      <c r="E11" s="2">
        <v>-6422752.736389553</v>
      </c>
      <c r="F11" s="2">
        <f>E11-D11</f>
        <v>-374504.9316912256</v>
      </c>
      <c r="H11" s="2">
        <v>-6235257.054443908</v>
      </c>
      <c r="I11" s="2">
        <f>H11-D11</f>
        <v>-187009.24974558037</v>
      </c>
      <c r="K11" s="2" t="s">
        <v>8</v>
      </c>
      <c r="L11" s="2">
        <f>H11*1.0307</f>
        <v>-6426679.446015336</v>
      </c>
      <c r="M11" s="2">
        <f>L11-H11</f>
        <v>-191422.3915714277</v>
      </c>
      <c r="N11" s="7" t="s">
        <v>38</v>
      </c>
      <c r="P11" s="2">
        <f>L11*(1+(0.031+0.01+0.005))</f>
        <v>-6722306.7005320415</v>
      </c>
      <c r="Q11" s="2">
        <f>P11-L11</f>
        <v>-295627.25451670587</v>
      </c>
      <c r="R11" s="7" t="s">
        <v>37</v>
      </c>
    </row>
    <row r="12" spans="2:18" ht="25.5">
      <c r="B12" s="13" t="s">
        <v>22</v>
      </c>
      <c r="C12" s="14"/>
      <c r="D12" s="14"/>
      <c r="E12" s="14">
        <v>101620.89968212001</v>
      </c>
      <c r="F12" s="2">
        <f>E12-D12</f>
        <v>101620.89968212001</v>
      </c>
      <c r="G12" s="14"/>
      <c r="H12" s="14">
        <v>101620.89968212042</v>
      </c>
      <c r="I12" s="2">
        <f>H12-D12</f>
        <v>101620.89968212042</v>
      </c>
      <c r="J12" s="14"/>
      <c r="K12" s="14" t="s">
        <v>9</v>
      </c>
      <c r="L12" s="14">
        <f>H12</f>
        <v>101620.89968212042</v>
      </c>
      <c r="M12" s="2">
        <f>L12-H12</f>
        <v>0</v>
      </c>
      <c r="N12" s="7" t="s">
        <v>12</v>
      </c>
      <c r="P12" s="2">
        <f>L12</f>
        <v>101620.89968212042</v>
      </c>
      <c r="Q12" s="2">
        <f>P12-L12</f>
        <v>0</v>
      </c>
      <c r="R12" s="7" t="s">
        <v>12</v>
      </c>
    </row>
    <row r="13" spans="2:38" ht="12.75">
      <c r="B13" s="15" t="s">
        <v>21</v>
      </c>
      <c r="C13" s="16"/>
      <c r="D13" s="16">
        <f>D11+D12</f>
        <v>-6048247.804698328</v>
      </c>
      <c r="E13" s="16">
        <f>E11+E12</f>
        <v>-6321131.836707433</v>
      </c>
      <c r="F13" s="16">
        <f>F11+F12</f>
        <v>-272884.0320091056</v>
      </c>
      <c r="G13" s="16"/>
      <c r="H13" s="16">
        <f>H11+H12</f>
        <v>-6133636.1547617875</v>
      </c>
      <c r="I13" s="16">
        <f>I11+I12</f>
        <v>-85388.35006345995</v>
      </c>
      <c r="J13" s="16"/>
      <c r="K13" s="16"/>
      <c r="L13" s="16">
        <f>L11+L12</f>
        <v>-6325058.546333215</v>
      </c>
      <c r="M13" s="16">
        <f>M11+M12</f>
        <v>-191422.3915714277</v>
      </c>
      <c r="P13" s="16">
        <f>P11+P12</f>
        <v>-6620685.800849921</v>
      </c>
      <c r="Q13" s="16">
        <f>Q11+Q12</f>
        <v>-295627.25451670587</v>
      </c>
      <c r="AD13" s="2">
        <f>AD11+AD12</f>
        <v>0</v>
      </c>
      <c r="AE13" s="2">
        <f>AE11+AE12</f>
        <v>0</v>
      </c>
      <c r="AF13" s="2">
        <f>AF11+AF12</f>
        <v>0</v>
      </c>
      <c r="AG13" s="2">
        <f>AG11+AG12</f>
        <v>0</v>
      </c>
      <c r="AH13" s="2">
        <f>AH11+AH12</f>
        <v>0</v>
      </c>
      <c r="AI13" s="2">
        <f>AI11+AI12</f>
        <v>0</v>
      </c>
      <c r="AJ13" s="2">
        <f>AJ11+AJ12</f>
        <v>0</v>
      </c>
      <c r="AK13" s="2">
        <f>AK11+AK12</f>
        <v>0</v>
      </c>
      <c r="AL13" s="2">
        <f>AL11+AL12</f>
        <v>0</v>
      </c>
    </row>
    <row r="14" spans="2:17" ht="12.75">
      <c r="B14" s="9"/>
      <c r="C14" s="1"/>
      <c r="D14" s="1"/>
      <c r="E14" s="1"/>
      <c r="F14" s="1"/>
      <c r="H14" s="1"/>
      <c r="I14" s="1"/>
      <c r="M14" s="1"/>
      <c r="Q14" s="1"/>
    </row>
    <row r="15" spans="2:17" ht="12.75">
      <c r="B15" s="10" t="s">
        <v>5</v>
      </c>
      <c r="C15" s="1"/>
      <c r="D15" s="1"/>
      <c r="E15" s="1"/>
      <c r="F15" s="1"/>
      <c r="H15" s="1"/>
      <c r="I15" s="1"/>
      <c r="M15" s="1"/>
      <c r="Q15" s="1"/>
    </row>
    <row r="16" spans="2:18" ht="12.75">
      <c r="B16" s="4" t="s">
        <v>2</v>
      </c>
      <c r="D16" s="2">
        <v>2033736.1187527631</v>
      </c>
      <c r="E16" s="2">
        <v>2092040.8075281044</v>
      </c>
      <c r="F16" s="2">
        <f>E16-D16</f>
        <v>58304.68877534126</v>
      </c>
      <c r="H16" s="2">
        <v>2092040.8075281044</v>
      </c>
      <c r="I16" s="2">
        <f>H16-D16</f>
        <v>58304.68877534126</v>
      </c>
      <c r="L16" s="2">
        <f>H16*1.0225</f>
        <v>2139111.7256974867</v>
      </c>
      <c r="M16" s="2">
        <f>L16-H16</f>
        <v>47070.91816938226</v>
      </c>
      <c r="N16" s="7" t="s">
        <v>13</v>
      </c>
      <c r="P16" s="2">
        <f>L16*1.0225</f>
        <v>2187241.73952568</v>
      </c>
      <c r="Q16" s="2">
        <f>P16-L16</f>
        <v>48130.0138281933</v>
      </c>
      <c r="R16" s="7" t="s">
        <v>39</v>
      </c>
    </row>
    <row r="17" spans="2:38" ht="12.75">
      <c r="B17" s="4" t="s">
        <v>1</v>
      </c>
      <c r="D17" s="2">
        <v>1171537.1909636566</v>
      </c>
      <c r="E17" s="2">
        <v>1212283.0816751386</v>
      </c>
      <c r="F17" s="2">
        <f>E17-D17</f>
        <v>40745.890711481916</v>
      </c>
      <c r="H17" s="2">
        <v>1212283.0816751386</v>
      </c>
      <c r="I17" s="2">
        <f>H17-D17</f>
        <v>40745.890711481916</v>
      </c>
      <c r="L17" s="2">
        <f>H17*1.0225</f>
        <v>1239559.451012829</v>
      </c>
      <c r="M17" s="2">
        <f>L17-H17</f>
        <v>27276.36933769053</v>
      </c>
      <c r="N17" s="7" t="s">
        <v>13</v>
      </c>
      <c r="P17" s="2">
        <f>L17*1.0225</f>
        <v>1267449.5386606178</v>
      </c>
      <c r="Q17" s="2">
        <f>P17-L17</f>
        <v>27890.087647788692</v>
      </c>
      <c r="R17" s="7" t="s">
        <v>39</v>
      </c>
      <c r="AD17" s="2">
        <f aca="true" t="shared" si="0" ref="AD17:AL17">AC17-Y17</f>
        <v>0</v>
      </c>
      <c r="AE17" s="2">
        <f t="shared" si="0"/>
        <v>0</v>
      </c>
      <c r="AF17" s="2">
        <f t="shared" si="0"/>
        <v>0</v>
      </c>
      <c r="AG17" s="2">
        <f t="shared" si="0"/>
        <v>0</v>
      </c>
      <c r="AH17" s="2">
        <f t="shared" si="0"/>
        <v>0</v>
      </c>
      <c r="AI17" s="2">
        <f t="shared" si="0"/>
        <v>0</v>
      </c>
      <c r="AJ17" s="2">
        <f t="shared" si="0"/>
        <v>0</v>
      </c>
      <c r="AK17" s="2">
        <f t="shared" si="0"/>
        <v>0</v>
      </c>
      <c r="AL17" s="2">
        <f t="shared" si="0"/>
        <v>0</v>
      </c>
    </row>
    <row r="18" spans="2:18" ht="12.75">
      <c r="B18" s="13" t="s">
        <v>26</v>
      </c>
      <c r="C18" s="14"/>
      <c r="D18" s="14">
        <v>1236302.9036441068</v>
      </c>
      <c r="E18" s="14">
        <v>1277033.4266075755</v>
      </c>
      <c r="F18" s="2">
        <f>E18-D18</f>
        <v>40730.522963468684</v>
      </c>
      <c r="G18" s="14"/>
      <c r="H18" s="14">
        <v>1277033.4266075755</v>
      </c>
      <c r="I18" s="2">
        <f>H18-D18</f>
        <v>40730.522963468684</v>
      </c>
      <c r="J18" s="14"/>
      <c r="K18" s="14"/>
      <c r="L18" s="14">
        <f>H18*1.0225</f>
        <v>1305766.678706246</v>
      </c>
      <c r="M18" s="2">
        <f>L18-H18</f>
        <v>28733.252098670462</v>
      </c>
      <c r="N18" s="7" t="s">
        <v>13</v>
      </c>
      <c r="P18" s="2">
        <f>L18*1.0225</f>
        <v>1335146.4289771365</v>
      </c>
      <c r="Q18" s="2">
        <f>P18-L18</f>
        <v>29379.750270890538</v>
      </c>
      <c r="R18" s="7" t="s">
        <v>39</v>
      </c>
    </row>
    <row r="19" spans="2:18" ht="22.5" customHeight="1">
      <c r="B19" s="15" t="s">
        <v>23</v>
      </c>
      <c r="C19" s="16"/>
      <c r="D19" s="16">
        <f>D16+D17+D18</f>
        <v>4441576.213360527</v>
      </c>
      <c r="E19" s="16">
        <f>E16+E17+E18</f>
        <v>4581357.315810818</v>
      </c>
      <c r="F19" s="16">
        <f>F16+F17+F18</f>
        <v>139781.10245029186</v>
      </c>
      <c r="G19" s="16"/>
      <c r="H19" s="16">
        <f>H16+H17+H18</f>
        <v>4581357.315810818</v>
      </c>
      <c r="I19" s="16">
        <f>I16+I17+I18</f>
        <v>139781.10245029186</v>
      </c>
      <c r="J19" s="16"/>
      <c r="K19" s="16"/>
      <c r="L19" s="16">
        <f>L16+L17+L18</f>
        <v>4684437.855416562</v>
      </c>
      <c r="M19" s="16">
        <f>M16+M17+M18</f>
        <v>103080.53960574325</v>
      </c>
      <c r="N19" s="7"/>
      <c r="P19" s="16">
        <f>P16+P17+P18</f>
        <v>4789837.7071634345</v>
      </c>
      <c r="Q19" s="16">
        <f>Q16+Q17+Q18</f>
        <v>105399.85174687253</v>
      </c>
      <c r="R19" s="7"/>
    </row>
    <row r="20" spans="2:18" ht="13.5" thickBot="1">
      <c r="B20" s="9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7"/>
      <c r="Q20" s="1"/>
      <c r="R20" s="7"/>
    </row>
    <row r="21" spans="2:20" ht="31.5" customHeight="1" thickBot="1">
      <c r="B21" s="17" t="s">
        <v>24</v>
      </c>
      <c r="C21" s="18"/>
      <c r="D21" s="18">
        <f>D13+D19</f>
        <v>-1606671.591337801</v>
      </c>
      <c r="E21" s="18">
        <f>E19+E13</f>
        <v>-1739774.5208966145</v>
      </c>
      <c r="F21" s="18">
        <f>F19+F13</f>
        <v>-133102.92955881375</v>
      </c>
      <c r="G21" s="18"/>
      <c r="H21" s="18">
        <f>H19+H13</f>
        <v>-1552278.8389509693</v>
      </c>
      <c r="I21" s="18">
        <f>I19+I13</f>
        <v>54392.75238683191</v>
      </c>
      <c r="J21" s="18"/>
      <c r="K21" s="18"/>
      <c r="L21" s="18">
        <f>L19+L13</f>
        <v>-1640620.6909166528</v>
      </c>
      <c r="M21" s="18">
        <f>M19+M13</f>
        <v>-88341.85196568444</v>
      </c>
      <c r="N21" s="19" t="s">
        <v>35</v>
      </c>
      <c r="O21" s="20"/>
      <c r="P21" s="18">
        <f>P19+P13</f>
        <v>-1830848.0936864866</v>
      </c>
      <c r="Q21" s="18">
        <f>Q19+Q13</f>
        <v>-190227.40276983334</v>
      </c>
      <c r="R21" s="19" t="s">
        <v>35</v>
      </c>
      <c r="S21" s="20"/>
      <c r="T21" s="20"/>
    </row>
    <row r="22" spans="2:18" ht="12.75" customHeight="1">
      <c r="B22" s="9"/>
      <c r="N22" s="7"/>
      <c r="R22" s="7"/>
    </row>
    <row r="23" spans="2:18" ht="12.75">
      <c r="B23" s="4" t="s">
        <v>3</v>
      </c>
      <c r="D23" s="2">
        <v>1215474.3206036647</v>
      </c>
      <c r="E23" s="2">
        <v>1219502.174160843</v>
      </c>
      <c r="F23" s="2">
        <f>E23-D23</f>
        <v>4027.853557178285</v>
      </c>
      <c r="H23" s="2">
        <v>1219502.174160843</v>
      </c>
      <c r="I23" s="2">
        <f>H23-D23</f>
        <v>4027.853557178285</v>
      </c>
      <c r="K23" s="2" t="s">
        <v>10</v>
      </c>
      <c r="L23" s="2">
        <f aca="true" t="shared" si="1" ref="L23:L29">H23</f>
        <v>1219502.174160843</v>
      </c>
      <c r="M23" s="2">
        <f>L23-H23</f>
        <v>0</v>
      </c>
      <c r="N23" s="7" t="s">
        <v>14</v>
      </c>
      <c r="P23" s="2">
        <f>L23</f>
        <v>1219502.174160843</v>
      </c>
      <c r="Q23" s="2">
        <f>P23-L23</f>
        <v>0</v>
      </c>
      <c r="R23" s="7" t="s">
        <v>14</v>
      </c>
    </row>
    <row r="24" spans="2:18" ht="12.75">
      <c r="B24" s="13" t="s">
        <v>4</v>
      </c>
      <c r="C24" s="14"/>
      <c r="D24" s="14">
        <v>251623.27412628187</v>
      </c>
      <c r="E24" s="14">
        <v>236502.69781967718</v>
      </c>
      <c r="F24" s="14">
        <f>E24-D24</f>
        <v>-15120.576306604693</v>
      </c>
      <c r="G24" s="14"/>
      <c r="H24" s="14">
        <v>236502.69781967718</v>
      </c>
      <c r="I24" s="2">
        <f>H24-D24</f>
        <v>-15120.576306604693</v>
      </c>
      <c r="J24" s="14"/>
      <c r="K24" s="14"/>
      <c r="L24" s="14">
        <f t="shared" si="1"/>
        <v>236502.69781967718</v>
      </c>
      <c r="M24" s="2">
        <f>L24-H24</f>
        <v>0</v>
      </c>
      <c r="N24" s="7" t="s">
        <v>14</v>
      </c>
      <c r="P24" s="2">
        <f>L24</f>
        <v>236502.69781967718</v>
      </c>
      <c r="Q24" s="2">
        <f>P24-L24</f>
        <v>0</v>
      </c>
      <c r="R24" s="7" t="s">
        <v>14</v>
      </c>
    </row>
    <row r="25" spans="2:17" ht="12.75">
      <c r="B25" s="15" t="s">
        <v>25</v>
      </c>
      <c r="C25" s="16"/>
      <c r="D25" s="16">
        <f>D23+D24</f>
        <v>1467097.5947299467</v>
      </c>
      <c r="E25" s="16">
        <f>E23+E24</f>
        <v>1456004.8719805202</v>
      </c>
      <c r="F25" s="16">
        <f>F23+F24</f>
        <v>-11092.722749426408</v>
      </c>
      <c r="G25" s="16"/>
      <c r="H25" s="16">
        <f>H23+H24</f>
        <v>1456004.8719805202</v>
      </c>
      <c r="I25" s="16">
        <f>I23+I24</f>
        <v>-11092.722749426408</v>
      </c>
      <c r="J25" s="16"/>
      <c r="K25" s="16"/>
      <c r="L25" s="16">
        <f>L23+L24</f>
        <v>1456004.8719805202</v>
      </c>
      <c r="M25" s="16">
        <f>M23+M24</f>
        <v>0</v>
      </c>
      <c r="P25" s="16">
        <f>P23+P24</f>
        <v>1456004.8719805202</v>
      </c>
      <c r="Q25" s="16">
        <f>Q23+Q24</f>
        <v>0</v>
      </c>
    </row>
    <row r="26" spans="2:17" ht="13.5" thickBot="1">
      <c r="B26" s="9"/>
      <c r="C26" s="1"/>
      <c r="D26" s="1"/>
      <c r="E26" s="1"/>
      <c r="F26" s="1"/>
      <c r="H26" s="1"/>
      <c r="I26" s="1"/>
      <c r="L26" s="1"/>
      <c r="M26" s="1"/>
      <c r="Q26" s="1"/>
    </row>
    <row r="27" spans="2:20" ht="31.5" customHeight="1" thickBot="1">
      <c r="B27" s="17" t="s">
        <v>20</v>
      </c>
      <c r="C27" s="18"/>
      <c r="D27" s="18">
        <f>D13+D19+D25</f>
        <v>-139573.99660785426</v>
      </c>
      <c r="E27" s="18">
        <f>E13+E19+E25</f>
        <v>-283769.64891609433</v>
      </c>
      <c r="F27" s="18">
        <f>F13+F19+F25</f>
        <v>-144195.65230824015</v>
      </c>
      <c r="G27" s="18">
        <f>G13+G19+G25</f>
        <v>0</v>
      </c>
      <c r="H27" s="18">
        <f>H13+H19+H25</f>
        <v>-96273.96697044908</v>
      </c>
      <c r="I27" s="18">
        <f>I13+I19+I25</f>
        <v>43300.0296374055</v>
      </c>
      <c r="J27" s="18">
        <f>J13+J19+J25</f>
        <v>0</v>
      </c>
      <c r="K27" s="18"/>
      <c r="L27" s="18">
        <f>L13+L19+L25</f>
        <v>-184615.8189361326</v>
      </c>
      <c r="M27" s="18">
        <f>M13+M19+M25</f>
        <v>-88341.85196568444</v>
      </c>
      <c r="N27" s="19" t="s">
        <v>34</v>
      </c>
      <c r="O27" s="20"/>
      <c r="P27" s="18">
        <f>P13+P19+P25</f>
        <v>-374843.2217059664</v>
      </c>
      <c r="Q27" s="18">
        <f>Q13+Q19+Q25</f>
        <v>-190227.40276983334</v>
      </c>
      <c r="R27" s="19" t="s">
        <v>34</v>
      </c>
      <c r="S27" s="20"/>
      <c r="T27" s="20"/>
    </row>
    <row r="28" spans="2:18" ht="12.75">
      <c r="B28" s="9"/>
      <c r="C28" s="1"/>
      <c r="D28" s="1"/>
      <c r="E28" s="1"/>
      <c r="F28" s="1"/>
      <c r="H28" s="1"/>
      <c r="I28" s="1"/>
      <c r="M28" s="1"/>
      <c r="N28" s="7"/>
      <c r="Q28" s="1"/>
      <c r="R28" s="7"/>
    </row>
    <row r="29" spans="2:18" ht="12.75">
      <c r="B29" s="4" t="s">
        <v>6</v>
      </c>
      <c r="D29" s="2">
        <v>71441.735</v>
      </c>
      <c r="E29" s="2">
        <v>70000</v>
      </c>
      <c r="F29" s="2">
        <f>E29-D29</f>
        <v>-1441.7350000000006</v>
      </c>
      <c r="H29" s="2">
        <v>70000</v>
      </c>
      <c r="I29" s="2">
        <f>H29-D29</f>
        <v>-1441.7350000000006</v>
      </c>
      <c r="K29" s="2" t="s">
        <v>11</v>
      </c>
      <c r="L29" s="2">
        <f t="shared" si="1"/>
        <v>70000</v>
      </c>
      <c r="M29" s="2">
        <f>L29-H29</f>
        <v>0</v>
      </c>
      <c r="N29" s="7" t="s">
        <v>15</v>
      </c>
      <c r="P29" s="2">
        <f>L29</f>
        <v>70000</v>
      </c>
      <c r="Q29" s="2">
        <f>P29-L29</f>
        <v>0</v>
      </c>
      <c r="R29" s="7" t="s">
        <v>15</v>
      </c>
    </row>
    <row r="30" spans="2:18" ht="25.5">
      <c r="B30" s="9" t="s">
        <v>40</v>
      </c>
      <c r="C30" s="1"/>
      <c r="D30" s="1">
        <v>-68132.26160785403</v>
      </c>
      <c r="E30" s="1">
        <v>-213769.64891609456</v>
      </c>
      <c r="F30" s="1">
        <v>-145637.38730824017</v>
      </c>
      <c r="H30" s="1">
        <v>-26273.966970449314</v>
      </c>
      <c r="I30" s="1">
        <v>41858.2946374055</v>
      </c>
      <c r="L30" s="1">
        <f>L27+L29</f>
        <v>-114615.8189361326</v>
      </c>
      <c r="M30" s="1">
        <v>-145637.38730824017</v>
      </c>
      <c r="N30" s="1" t="s">
        <v>36</v>
      </c>
      <c r="O30" s="1"/>
      <c r="P30" s="1">
        <f>P27+P29</f>
        <v>-304843.2217059664</v>
      </c>
      <c r="Q30" s="1">
        <v>-145637.38730824017</v>
      </c>
      <c r="R30" s="7" t="s">
        <v>36</v>
      </c>
    </row>
  </sheetData>
  <sheetProtection/>
  <mergeCells count="5">
    <mergeCell ref="H7:I7"/>
    <mergeCell ref="L7:M7"/>
    <mergeCell ref="P7:Q7"/>
    <mergeCell ref="D7:E7"/>
    <mergeCell ref="A4:Q4"/>
  </mergeCells>
  <printOptions gridLines="1" headings="1"/>
  <pageMargins left="0.5511811023622047" right="0.35433070866141736" top="0.3937007874015748" bottom="0.5905511811023623" header="0.5118110236220472" footer="0.31496062992125984"/>
  <pageSetup horizontalDpi="600" verticalDpi="600" orientation="landscape" paperSize="9" scale="105" r:id="rId4"/>
  <headerFooter alignWithMargins="0">
    <oddFooter>&amp;L&amp;9&amp;F&amp;C&amp;A&amp;R&amp;P of 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partridge</dc:creator>
  <cp:keywords/>
  <dc:description/>
  <cp:lastModifiedBy>O'Kane</cp:lastModifiedBy>
  <cp:lastPrinted>2010-08-26T15:35:24Z</cp:lastPrinted>
  <dcterms:created xsi:type="dcterms:W3CDTF">2009-09-21T07:32:32Z</dcterms:created>
  <dcterms:modified xsi:type="dcterms:W3CDTF">2010-08-26T16:44:15Z</dcterms:modified>
  <cp:category/>
  <cp:version/>
  <cp:contentType/>
  <cp:contentStatus/>
</cp:coreProperties>
</file>