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4475" windowHeight="8145" tabRatio="826" activeTab="0"/>
  </bookViews>
  <sheets>
    <sheet name="All details" sheetId="1" r:id="rId1"/>
    <sheet name="summary" sheetId="2" r:id="rId2"/>
  </sheets>
  <definedNames>
    <definedName name="_xlnm.Print_Area" localSheetId="1">'summary'!$A$1:$AN$229</definedName>
    <definedName name="_xlnm.Print_Titles" localSheetId="1">'summary'!$1:$3</definedName>
  </definedNames>
  <calcPr fullCalcOnLoad="1"/>
</workbook>
</file>

<file path=xl/sharedStrings.xml><?xml version="1.0" encoding="utf-8"?>
<sst xmlns="http://schemas.openxmlformats.org/spreadsheetml/2006/main" count="589" uniqueCount="304">
  <si>
    <t>Adur</t>
  </si>
  <si>
    <t>Alnwick</t>
  </si>
  <si>
    <t>Arun</t>
  </si>
  <si>
    <t>Ashfield</t>
  </si>
  <si>
    <t>Ashford</t>
  </si>
  <si>
    <t>Aylesbury</t>
  </si>
  <si>
    <t>Babergh</t>
  </si>
  <si>
    <t>Barking</t>
  </si>
  <si>
    <t>Barnet</t>
  </si>
  <si>
    <t>Barnsley</t>
  </si>
  <si>
    <t>Barrow</t>
  </si>
  <si>
    <t>Basildon</t>
  </si>
  <si>
    <t>Bassetlaw</t>
  </si>
  <si>
    <t>Berwick</t>
  </si>
  <si>
    <t>Birmingham</t>
  </si>
  <si>
    <t>Blaby</t>
  </si>
  <si>
    <t>Blackpool</t>
  </si>
  <si>
    <t>Blyth Valley</t>
  </si>
  <si>
    <t>Bolsover</t>
  </si>
  <si>
    <t>Bolton</t>
  </si>
  <si>
    <t>Bournemouth</t>
  </si>
  <si>
    <t>Bracknell</t>
  </si>
  <si>
    <t>Braintree</t>
  </si>
  <si>
    <t>Brent</t>
  </si>
  <si>
    <t>Brentwood</t>
  </si>
  <si>
    <t>Bridgnorth</t>
  </si>
  <si>
    <t>Brighton &amp; Hove</t>
  </si>
  <si>
    <t>Bristol</t>
  </si>
  <si>
    <t>Broxbourne</t>
  </si>
  <si>
    <t>Broxtowe</t>
  </si>
  <si>
    <t>Bury</t>
  </si>
  <si>
    <t>Cambridge</t>
  </si>
  <si>
    <t>Camden</t>
  </si>
  <si>
    <t>Cannock Chase</t>
  </si>
  <si>
    <t>Canterbury</t>
  </si>
  <si>
    <t>Caradon</t>
  </si>
  <si>
    <t>Carrick</t>
  </si>
  <si>
    <t>Castle Morpeth</t>
  </si>
  <si>
    <t>Castle Point</t>
  </si>
  <si>
    <t>Charnwood</t>
  </si>
  <si>
    <t>Cheltenham</t>
  </si>
  <si>
    <t>Chester-le-St</t>
  </si>
  <si>
    <t>Chesterfield</t>
  </si>
  <si>
    <t>Chorley</t>
  </si>
  <si>
    <t>City of London</t>
  </si>
  <si>
    <t>City of York</t>
  </si>
  <si>
    <t>Colchester</t>
  </si>
  <si>
    <t>Corby</t>
  </si>
  <si>
    <t>Crawley</t>
  </si>
  <si>
    <t>Croydon</t>
  </si>
  <si>
    <t>Dacorum</t>
  </si>
  <si>
    <t>Darlington</t>
  </si>
  <si>
    <t>Dartford</t>
  </si>
  <si>
    <t>Daventry</t>
  </si>
  <si>
    <t>Derby</t>
  </si>
  <si>
    <t>Derwentside</t>
  </si>
  <si>
    <t>Doncaster</t>
  </si>
  <si>
    <t>Dover</t>
  </si>
  <si>
    <t>Dudley</t>
  </si>
  <si>
    <t>Durham</t>
  </si>
  <si>
    <t>Ealing</t>
  </si>
  <si>
    <t>Easington</t>
  </si>
  <si>
    <t>East Devon</t>
  </si>
  <si>
    <t>East Riding</t>
  </si>
  <si>
    <t>Eastbourne</t>
  </si>
  <si>
    <t>Ellesmere Port</t>
  </si>
  <si>
    <t>Enfield</t>
  </si>
  <si>
    <t>Epping Forest</t>
  </si>
  <si>
    <t>Exeter</t>
  </si>
  <si>
    <t>Fareham</t>
  </si>
  <si>
    <t>Fenland</t>
  </si>
  <si>
    <t>Gateshead</t>
  </si>
  <si>
    <t>Gedling</t>
  </si>
  <si>
    <t>Gloucester</t>
  </si>
  <si>
    <t>Gosport</t>
  </si>
  <si>
    <t>Gravesham</t>
  </si>
  <si>
    <t>Great Yarmouth</t>
  </si>
  <si>
    <t>Greenwich</t>
  </si>
  <si>
    <t>Guildford</t>
  </si>
  <si>
    <t>Hackney</t>
  </si>
  <si>
    <t>Hammersmith</t>
  </si>
  <si>
    <t>Harborough</t>
  </si>
  <si>
    <t>Haringey</t>
  </si>
  <si>
    <t>Harlow</t>
  </si>
  <si>
    <t>Harrogate</t>
  </si>
  <si>
    <t>Harrow</t>
  </si>
  <si>
    <t>Havering</t>
  </si>
  <si>
    <t>High Peak</t>
  </si>
  <si>
    <t>Hillingdon</t>
  </si>
  <si>
    <t>Hinckley</t>
  </si>
  <si>
    <t>Hounslow</t>
  </si>
  <si>
    <t>Hyndburn</t>
  </si>
  <si>
    <t>Ipswich</t>
  </si>
  <si>
    <t>Isles of Scilly</t>
  </si>
  <si>
    <t>Islington</t>
  </si>
  <si>
    <t>Kensington</t>
  </si>
  <si>
    <t>Kettering</t>
  </si>
  <si>
    <t>Kings Lynn</t>
  </si>
  <si>
    <t>Kingston U Hull</t>
  </si>
  <si>
    <t>Kingston u Tham</t>
  </si>
  <si>
    <t>Kirklees</t>
  </si>
  <si>
    <t>Lambeth</t>
  </si>
  <si>
    <t>Lancaster</t>
  </si>
  <si>
    <t>Leeds</t>
  </si>
  <si>
    <t>Leicester</t>
  </si>
  <si>
    <t>Lewes</t>
  </si>
  <si>
    <t>Lewisham</t>
  </si>
  <si>
    <t>Lincoln</t>
  </si>
  <si>
    <t>Liverpool</t>
  </si>
  <si>
    <t>Luton</t>
  </si>
  <si>
    <t>Macclesfield</t>
  </si>
  <si>
    <t>Manchester</t>
  </si>
  <si>
    <t>Mansfield</t>
  </si>
  <si>
    <t>Medway Towns</t>
  </si>
  <si>
    <t>Melton</t>
  </si>
  <si>
    <t>Merton</t>
  </si>
  <si>
    <t>Mid Devon</t>
  </si>
  <si>
    <t>Mid Suffolk</t>
  </si>
  <si>
    <t>Milton Keynes</t>
  </si>
  <si>
    <t>Mole Valley</t>
  </si>
  <si>
    <t>NE Derbyshire</t>
  </si>
  <si>
    <t>New Forest</t>
  </si>
  <si>
    <t>Newark</t>
  </si>
  <si>
    <t>Newcastle u Tyn</t>
  </si>
  <si>
    <t>Newham</t>
  </si>
  <si>
    <t>North Cornwall</t>
  </si>
  <si>
    <t>North Kesteven</t>
  </si>
  <si>
    <t>North Lincoln</t>
  </si>
  <si>
    <t>North Norfolk</t>
  </si>
  <si>
    <t>North Shropshir</t>
  </si>
  <si>
    <t>North Somerset</t>
  </si>
  <si>
    <t>North Tyneside</t>
  </si>
  <si>
    <t>North Warwick</t>
  </si>
  <si>
    <t>Northampton</t>
  </si>
  <si>
    <t>Norwich</t>
  </si>
  <si>
    <t>Nottingham</t>
  </si>
  <si>
    <t>Nuneaton</t>
  </si>
  <si>
    <t>NW Leicester</t>
  </si>
  <si>
    <t>Oadby &amp; Wigston</t>
  </si>
  <si>
    <t>Oldham</t>
  </si>
  <si>
    <t>Oswestry</t>
  </si>
  <si>
    <t>Oxford City</t>
  </si>
  <si>
    <t>Pendle</t>
  </si>
  <si>
    <t>Plymouth</t>
  </si>
  <si>
    <t>Poole</t>
  </si>
  <si>
    <t>Portsmouth</t>
  </si>
  <si>
    <t>Preston</t>
  </si>
  <si>
    <t>Reading</t>
  </si>
  <si>
    <t>Redbridge</t>
  </si>
  <si>
    <t>Redditch</t>
  </si>
  <si>
    <t>Ribble Valley</t>
  </si>
  <si>
    <t>Richmondshire</t>
  </si>
  <si>
    <t>Rochdale</t>
  </si>
  <si>
    <t>Rochford</t>
  </si>
  <si>
    <t>Rossendale</t>
  </si>
  <si>
    <t>Rotherham</t>
  </si>
  <si>
    <t>Rugby</t>
  </si>
  <si>
    <t>Runnymede</t>
  </si>
  <si>
    <t>Rutland</t>
  </si>
  <si>
    <t>Salford</t>
  </si>
  <si>
    <t>Salisbury</t>
  </si>
  <si>
    <t>Sandwell</t>
  </si>
  <si>
    <t>Sedgefield</t>
  </si>
  <si>
    <t>Sedgemoor</t>
  </si>
  <si>
    <t>Sefton</t>
  </si>
  <si>
    <t>Selby</t>
  </si>
  <si>
    <t>Sheffield</t>
  </si>
  <si>
    <t>Shepway</t>
  </si>
  <si>
    <t>Slough</t>
  </si>
  <si>
    <t>Solihull</t>
  </si>
  <si>
    <t>South Beds</t>
  </si>
  <si>
    <t>South Cambridge</t>
  </si>
  <si>
    <t>South Derby</t>
  </si>
  <si>
    <t>South Gloucs</t>
  </si>
  <si>
    <t>South Holland</t>
  </si>
  <si>
    <t>South Kesteven</t>
  </si>
  <si>
    <t>South Lakeland</t>
  </si>
  <si>
    <t>South Norfolk</t>
  </si>
  <si>
    <t>South Northants</t>
  </si>
  <si>
    <t>South Tyneside</t>
  </si>
  <si>
    <t>Southampton</t>
  </si>
  <si>
    <t>Southend-on-Sea</t>
  </si>
  <si>
    <t>Southwark</t>
  </si>
  <si>
    <t>St Albans</t>
  </si>
  <si>
    <t>Stevenage</t>
  </si>
  <si>
    <t>Stockport</t>
  </si>
  <si>
    <t>Stockton</t>
  </si>
  <si>
    <t>Stoke-on-Trent</t>
  </si>
  <si>
    <t>Stroud</t>
  </si>
  <si>
    <t>Sutton</t>
  </si>
  <si>
    <t>Swindon</t>
  </si>
  <si>
    <t>Tamworth</t>
  </si>
  <si>
    <t>Tandridge</t>
  </si>
  <si>
    <t>Taunton Deane</t>
  </si>
  <si>
    <t>Teesdale</t>
  </si>
  <si>
    <t>Tendring</t>
  </si>
  <si>
    <t>Thanet</t>
  </si>
  <si>
    <t>Three Rivers</t>
  </si>
  <si>
    <t>Thurrock</t>
  </si>
  <si>
    <t>Torridge</t>
  </si>
  <si>
    <t>Tower Hamlets</t>
  </si>
  <si>
    <t>Uttlesford</t>
  </si>
  <si>
    <t>Waltham Forest</t>
  </si>
  <si>
    <t>Wandsworth</t>
  </si>
  <si>
    <t>Wansbeck</t>
  </si>
  <si>
    <t>Warrington</t>
  </si>
  <si>
    <t>Warwick</t>
  </si>
  <si>
    <t>Watford</t>
  </si>
  <si>
    <t>Waveney</t>
  </si>
  <si>
    <t>Waverley</t>
  </si>
  <si>
    <t>Wealden</t>
  </si>
  <si>
    <t>Wear Valley</t>
  </si>
  <si>
    <t>Wellingborough</t>
  </si>
  <si>
    <t>Welwyn Hatfield</t>
  </si>
  <si>
    <t>West Lancashire</t>
  </si>
  <si>
    <t>Westminster</t>
  </si>
  <si>
    <t>Wigan</t>
  </si>
  <si>
    <t>Winchester</t>
  </si>
  <si>
    <t>Woking</t>
  </si>
  <si>
    <t>Wokingham</t>
  </si>
  <si>
    <t>Wolverhampton</t>
  </si>
  <si>
    <t>Wycombe</t>
  </si>
  <si>
    <t>Debt Management Expenses</t>
  </si>
  <si>
    <t>Number of Dwellings at 1 April 2007 excluding shared ownership</t>
  </si>
  <si>
    <t>Number of Dwellings at 1 April 2007 including shared ownership</t>
  </si>
  <si>
    <t>Management Allowance per dwelling</t>
  </si>
  <si>
    <t>Maintenance Allowance per dwelling</t>
  </si>
  <si>
    <t>Major Repairs Allowance per dwelling</t>
  </si>
  <si>
    <t>ALMO Allowance</t>
  </si>
  <si>
    <t>PFI Allowance</t>
  </si>
  <si>
    <t>Subsidy Capital Financing Requirement</t>
  </si>
  <si>
    <t>Mortgage Interest</t>
  </si>
  <si>
    <t>Other Reckonable Expenditure: Head 1</t>
  </si>
  <si>
    <t>Other Reckonable Expenditure: Head 2</t>
  </si>
  <si>
    <t>Other Reckonable Expenditure: Head 3</t>
  </si>
  <si>
    <t>Other Reckonable Expenditure: Head 4</t>
  </si>
  <si>
    <t>Other Reckonable Expenditure: Head 5</t>
  </si>
  <si>
    <t>Other Reckonable Expenditure: Head 6</t>
  </si>
  <si>
    <t>Guideline Rent per dwelling</t>
  </si>
  <si>
    <t>Management &amp; Maintenance Allowance per dwelling</t>
  </si>
  <si>
    <t>Guideline rent (£ms)</t>
  </si>
  <si>
    <t>Current Net Subsidy before debt charges (£ms)</t>
  </si>
  <si>
    <t>Current Subsidy  as % of rental income</t>
  </si>
  <si>
    <t>Revised Net Subsidy before debt charges (£ms)</t>
  </si>
  <si>
    <t>Revised  Subsidy  as % of rental income</t>
  </si>
  <si>
    <t>Estimated Other subsidy incl.debt charges (£ms)</t>
  </si>
  <si>
    <t>Other eligible subsidy SUM REC</t>
  </si>
  <si>
    <t>Est. 'Need to spend' Major Repairs Allow. (£ms) (+ 75% from self-financing pilot results)</t>
  </si>
  <si>
    <t>Est. 'Need to spend' Mgt &amp; Maint. Allow. (£ms) (+40% as in BRE analysis)</t>
  </si>
  <si>
    <t>No Dwellings at 1 April 2007 excl. shared ownership and PFI dwellings</t>
  </si>
  <si>
    <t>Net Subsidy incl. ALMO &amp; support for debt charges etc (£ms)</t>
  </si>
  <si>
    <t>Current Position</t>
  </si>
  <si>
    <t>Total Allowances (Mgt &amp; Maint. + Major Repairs Allow.) (£ms)</t>
  </si>
  <si>
    <t>Est. 'Need to spend' Allow (M&amp;M + 40% from BRE &amp; MRA +75% from self-financing pilots) in £ms</t>
  </si>
  <si>
    <t>Allowances at 'Need to spend'</t>
  </si>
  <si>
    <t>Revised Net Subsidy incl. ALMO &amp; debt charge support etc (£ms)</t>
  </si>
  <si>
    <t>England Total (£ms)</t>
  </si>
  <si>
    <t>England  ave. (£pa)</t>
  </si>
  <si>
    <t>Estimated Other subsidy incl. debt charges (£ms)</t>
  </si>
  <si>
    <t>In negative subsidy</t>
  </si>
  <si>
    <t>Amount of negative subsidy (£ms)</t>
  </si>
  <si>
    <t>Guideline rent - effectively sets level of money to Gov. in subsidy calc. (£ms)</t>
  </si>
  <si>
    <t>HRA in 2008/9 if allowances were at 'Need to spend' level</t>
  </si>
  <si>
    <t>In negative subsidy       (1 = yes)</t>
  </si>
  <si>
    <t>Figures in columns B to T are taken from the DCLG subsidy determination for 2008/09.</t>
  </si>
  <si>
    <t>The second section, from columns U to AC, shows the current position.</t>
  </si>
  <si>
    <t xml:space="preserve">The third section models what the subsidy system would look like if allowances were set at the level of need. </t>
  </si>
  <si>
    <t>It uses 2 independent calculations of need:</t>
  </si>
  <si>
    <t>Estimated 'Need to spend' on the Major Repairs Allowance is based on the current level plus an extra 75% - the amount indicated by the self-financing pilot results)</t>
  </si>
  <si>
    <t>Estimated 'Need to spend' on the Management &amp; Maintenance Allowance is based on the current level plus 40% as in BRE analysis</t>
  </si>
  <si>
    <t>Using these assessments of need to set the allowances, the position of local authorities is very different.</t>
  </si>
  <si>
    <t>This proposal would ensure that all authorities have adequate resources for a sustainable long-term future for their council housing - without the risks of self-financing, and without losing the advantages of a pooled system.</t>
  </si>
  <si>
    <t xml:space="preserve">It is likely that this amount would decrease over time, if rent were to continue to increase as currently planned. However it is more than justified by the amount the government has robbed from council housing over the last 30 years. </t>
  </si>
  <si>
    <t>A figure of 7.20% has been used for calculating the interest on debt.</t>
  </si>
  <si>
    <t>EXAMPLES</t>
  </si>
  <si>
    <t>Newcastle - a metropolitan authority with an ALMO and high levels of debt.</t>
  </si>
  <si>
    <t xml:space="preserve">Camden - a London authority with high levels of debt, managing its own stock. </t>
  </si>
  <si>
    <t>Camden's housing stock is in desperate need of investment and deteriorating with each year of more robbery.</t>
  </si>
  <si>
    <t>NOTES</t>
  </si>
  <si>
    <t>Under the current subsidy system, 156 authorities are in negative subsidy, (column AB), of between £0.5 and £19.5 million a year (column AC).</t>
  </si>
  <si>
    <t>They lose between £1.1 and £59.5 million a year each (column X); between us losing a total of £1,815 million a year (cell X228) or £925 per tenant (cell X229).</t>
  </si>
  <si>
    <t>204 authorities are being robbed by the government - the difference between tenants' rent and the allowances available to manage, maintain and repair the homes (column X)</t>
  </si>
  <si>
    <t>(see 'Self Financing of council housing services: a modelling exercise', DCLG, March 2008)</t>
  </si>
  <si>
    <t xml:space="preserve">Although there would still be distribution between authorities, altogether we would receive money from the government rather than handing it over. </t>
  </si>
  <si>
    <t xml:space="preserve">The difference between tenants' rent and the allowances available to manage, maintain and repair the homes would in fact be positive, </t>
  </si>
  <si>
    <t>with the government putting in £522 million (cell AI228).</t>
  </si>
  <si>
    <t>Under these proposals, only 49 authorities are in negative subsidy, (column AM), of between only £0.02m and £7.2 million a year (column AN).</t>
  </si>
  <si>
    <t>Including the allowance for debt their positive subsidy would go up from £30.5 to a total of £70.7 million per year.</t>
  </si>
  <si>
    <t xml:space="preserve">At present Camden tenants pay £105.9m in rent but only receive £83.8m in allowances. </t>
  </si>
  <si>
    <t>Under our proposals they would be able to keep all their rents and receive an additional £18.1 to make, and keep, the homes decent.</t>
  </si>
  <si>
    <t xml:space="preserve">At present Newcastle tenants pay £87.4m in rent but only receive £73.3m in allowances. </t>
  </si>
  <si>
    <t>They receive extra money for the ALMO, but when this dries up they will no longer have enough in allowances to keep their homes in a decent condition. Including subsidy for debt they receive positive subsidy of £24.4m.</t>
  </si>
  <si>
    <t>Under our proposals they would be able to keep all their rents and receive £22.1m to keep the homes decent - a total of £60.6m positive subsidy a year.</t>
  </si>
  <si>
    <t>At present Sedgefield tenants pay £23.7m in rent but only receive £18.9m in allowances. They have some allowance for debt but still have to give £3.1m in negative subsidy to the government.</t>
  </si>
  <si>
    <t>Waverley - a district council with negligible debt which manages its own homes.</t>
  </si>
  <si>
    <t>Under our proposals their negative subsidy would reduce to £4.5m, giving them an extra £5.5m a year to make, and keep, homes decent.</t>
  </si>
  <si>
    <t>Under our proposals they would be able to keep all their rents and receive £4.9m extra - a total of £6.6m in positive subsidy including an allowance for debt.</t>
  </si>
  <si>
    <t>Carrick - a rural council with a small amount of debt, whose homes are managed by an ALMO.</t>
  </si>
  <si>
    <t xml:space="preserve">At present Carrick tenants pay £10.2m in rent but only receive £7m in allowances. </t>
  </si>
  <si>
    <t>Under our proposals they would be able to keep all their rents and receive £0.4m to keep the homes decent - meaning they would be in positive subsidy of £2.8m instead of negative subsidy.</t>
  </si>
  <si>
    <t>They receive extra money for the ALMO but even despite they have to hand over negative subsidy of £0.8m to the government. When the ALMO money dries up they will no longer have enough in allowances to keep their homes in a decent condition.</t>
  </si>
  <si>
    <t>At present Waverley tenants pay £21m in rent but only receive £10.7m in allowances. They have to give £10m in negative subsidy each year to the government, despite their need for investment.</t>
  </si>
  <si>
    <t>Sedgefield - a rural council with a medium level of debt which manages its own homes.</t>
  </si>
  <si>
    <t>(see 'Estimation of the need to spend on maintenance and management in the local authority housing stock', Building Research Establishment, June 2003)</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</si>
</sst>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
    <numFmt numFmtId="166" formatCode="0.000000"/>
    <numFmt numFmtId="167" formatCode="0.00000%"/>
    <numFmt numFmtId="168" formatCode="#,##0.000"/>
    <numFmt numFmtId="169" formatCode="0.000"/>
    <numFmt numFmtId="170" formatCode="0.0000%"/>
    <numFmt numFmtId="171" formatCode="0.000000%"/>
    <numFmt numFmtId="172" formatCode="#,##0.000000"/>
    <numFmt numFmtId="173" formatCode="#,##0.0000"/>
    <numFmt numFmtId="174" formatCode="_-&quot;£&quot;* #,##0_-;\-&quot;£&quot;* #,##0_-;_-&quot;£&quot;* &quot;-&quot;??_-;_-@_-"/>
    <numFmt numFmtId="175" formatCode="_-* #,##0_-;\-* #,##0_-;_-* &quot;-&quot;??_-;_-@_-"/>
    <numFmt numFmtId="176" formatCode="#,##0.0"/>
    <numFmt numFmtId="177" formatCode="0.0000000"/>
    <numFmt numFmtId="178" formatCode="0.00000"/>
    <numFmt numFmtId="179" formatCode="0.0000"/>
    <numFmt numFmtId="180" formatCode="0.0"/>
    <numFmt numFmtId="181" formatCode="#,##0.00_ ;\-#,##0.00\ "/>
    <numFmt numFmtId="182" formatCode="_-* #,##0.0_-;\-* #,##0.0_-;_-* &quot;-&quot;??_-;_-@_-"/>
    <numFmt numFmtId="183" formatCode="0.00000000"/>
    <numFmt numFmtId="184" formatCode="0.000000000"/>
    <numFmt numFmtId="185" formatCode="0.0%"/>
    <numFmt numFmtId="186" formatCode="_(* #,##0_);_(* \(#,##0\);_(* &quot;-&quot;_);_(@_)"/>
    <numFmt numFmtId="187" formatCode="&quot;£&quot;#,##0.0"/>
    <numFmt numFmtId="188" formatCode="_-[$€-2]* #,##0.00_-;\-[$€-2]* #,##0.00_-;_-[$€-2]* &quot;-&quot;??_-"/>
    <numFmt numFmtId="189" formatCode="_-&quot;£&quot;* #,##0.0_-;\-&quot;£&quot;* #,##0.0_-;_-&quot;£&quot;* &quot;-&quot;??_-;_-@_-"/>
    <numFmt numFmtId="190" formatCode="&quot;Yes&quot;;&quot;Yes&quot;;&quot;No&quot;"/>
    <numFmt numFmtId="191" formatCode="&quot;True&quot;;&quot;True&quot;;&quot;False&quot;"/>
    <numFmt numFmtId="192" formatCode="&quot;On&quot;;&quot;On&quot;;&quot;Off&quot;"/>
    <numFmt numFmtId="193" formatCode="[$€-2]\ #,##0.00_);[Red]\([$€-2]\ #,##0.00\)"/>
  </numFmts>
  <fonts count="26">
    <font>
      <sz val="10"/>
      <name val="Arial"/>
      <family val="0"/>
    </font>
    <font>
      <u val="single"/>
      <sz val="10"/>
      <color indexed="36"/>
      <name val="Arial"/>
      <family val="0"/>
    </font>
    <font>
      <u val="single"/>
      <sz val="10"/>
      <color indexed="12"/>
      <name val="Arial"/>
      <family val="0"/>
    </font>
    <font>
      <b/>
      <sz val="8"/>
      <name val="Arial"/>
      <family val="0"/>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b/>
      <u val="single"/>
      <sz val="16"/>
      <name val="Arial"/>
      <family val="2"/>
    </font>
    <font>
      <b/>
      <sz val="10"/>
      <name val="Arial"/>
      <family val="2"/>
    </font>
    <font>
      <b/>
      <sz val="14"/>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style="thin"/>
      <top>
        <color indexed="63"/>
      </top>
      <bottom style="thin"/>
    </border>
    <border>
      <left style="medium"/>
      <right>
        <color indexed="63"/>
      </right>
      <top style="medium"/>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color indexed="63"/>
      </right>
      <top style="thin"/>
      <bottom style="mediu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8" fontId="0" fillId="0" borderId="0" applyFont="0" applyFill="0" applyBorder="0" applyAlignment="0" applyProtection="0"/>
    <xf numFmtId="0" fontId="10" fillId="0" borderId="0" applyNumberFormat="0" applyFill="0" applyBorder="0" applyAlignment="0" applyProtection="0"/>
    <xf numFmtId="0" fontId="1"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55">
    <xf numFmtId="0" fontId="0" fillId="0" borderId="0" xfId="0" applyAlignment="1">
      <alignment/>
    </xf>
    <xf numFmtId="0" fontId="0" fillId="11" borderId="10" xfId="0" applyFill="1" applyBorder="1" applyAlignment="1">
      <alignment/>
    </xf>
    <xf numFmtId="0" fontId="0" fillId="11" borderId="11" xfId="0" applyFill="1" applyBorder="1" applyAlignment="1">
      <alignment/>
    </xf>
    <xf numFmtId="1" fontId="0" fillId="4" borderId="12" xfId="0" applyNumberFormat="1" applyFill="1" applyBorder="1" applyAlignment="1">
      <alignment horizontal="center"/>
    </xf>
    <xf numFmtId="1" fontId="0" fillId="4" borderId="13" xfId="0" applyNumberFormat="1" applyFill="1" applyBorder="1" applyAlignment="1">
      <alignment horizontal="center"/>
    </xf>
    <xf numFmtId="164" fontId="0" fillId="4" borderId="13" xfId="0" applyNumberFormat="1" applyFill="1" applyBorder="1" applyAlignment="1">
      <alignment horizontal="center"/>
    </xf>
    <xf numFmtId="164" fontId="0" fillId="4" borderId="14" xfId="44" applyNumberFormat="1" applyFill="1" applyBorder="1" applyAlignment="1">
      <alignment horizontal="center"/>
    </xf>
    <xf numFmtId="165" fontId="0" fillId="4" borderId="13" xfId="0" applyNumberFormat="1" applyFill="1" applyBorder="1" applyAlignment="1">
      <alignment horizontal="center"/>
    </xf>
    <xf numFmtId="165" fontId="0" fillId="4" borderId="15" xfId="0" applyNumberFormat="1" applyFill="1" applyBorder="1" applyAlignment="1">
      <alignment horizontal="center"/>
    </xf>
    <xf numFmtId="1" fontId="0" fillId="4" borderId="16" xfId="0" applyNumberFormat="1" applyFill="1" applyBorder="1" applyAlignment="1">
      <alignment horizontal="center"/>
    </xf>
    <xf numFmtId="1" fontId="0" fillId="4" borderId="17" xfId="0" applyNumberFormat="1" applyFill="1" applyBorder="1" applyAlignment="1">
      <alignment horizontal="center"/>
    </xf>
    <xf numFmtId="164" fontId="0" fillId="4" borderId="17" xfId="0" applyNumberFormat="1" applyFill="1" applyBorder="1" applyAlignment="1">
      <alignment horizontal="center"/>
    </xf>
    <xf numFmtId="164" fontId="0" fillId="4" borderId="18" xfId="44" applyNumberFormat="1" applyFill="1" applyBorder="1" applyAlignment="1">
      <alignment horizontal="center"/>
    </xf>
    <xf numFmtId="165" fontId="0" fillId="4" borderId="17" xfId="0" applyNumberFormat="1" applyFill="1" applyBorder="1" applyAlignment="1">
      <alignment horizontal="center"/>
    </xf>
    <xf numFmtId="165" fontId="0" fillId="4" borderId="19" xfId="0" applyNumberFormat="1" applyFill="1" applyBorder="1" applyAlignment="1">
      <alignment horizontal="center"/>
    </xf>
    <xf numFmtId="0" fontId="0" fillId="0" borderId="0" xfId="0" applyAlignment="1">
      <alignment horizontal="center"/>
    </xf>
    <xf numFmtId="3" fontId="0" fillId="0" borderId="0" xfId="0" applyNumberFormat="1" applyAlignment="1">
      <alignment/>
    </xf>
    <xf numFmtId="1" fontId="0" fillId="0" borderId="0" xfId="0" applyNumberFormat="1" applyAlignment="1">
      <alignment/>
    </xf>
    <xf numFmtId="3" fontId="0" fillId="4" borderId="13" xfId="0" applyNumberFormat="1" applyFill="1" applyBorder="1" applyAlignment="1">
      <alignment horizontal="center"/>
    </xf>
    <xf numFmtId="0" fontId="0" fillId="11" borderId="0" xfId="0" applyFont="1" applyFill="1" applyBorder="1" applyAlignment="1">
      <alignment/>
    </xf>
    <xf numFmtId="164" fontId="0" fillId="4" borderId="20" xfId="0" applyNumberFormat="1" applyFill="1" applyBorder="1" applyAlignment="1">
      <alignment horizontal="center"/>
    </xf>
    <xf numFmtId="187" fontId="0" fillId="0" borderId="0" xfId="0" applyNumberFormat="1" applyAlignment="1">
      <alignment/>
    </xf>
    <xf numFmtId="165" fontId="0" fillId="0" borderId="0" xfId="0" applyNumberFormat="1" applyAlignment="1">
      <alignment horizontal="center"/>
    </xf>
    <xf numFmtId="187" fontId="0" fillId="0" borderId="0" xfId="0" applyNumberFormat="1" applyAlignment="1">
      <alignment horizontal="center"/>
    </xf>
    <xf numFmtId="10" fontId="0" fillId="0" borderId="0" xfId="0" applyNumberFormat="1" applyAlignment="1">
      <alignment/>
    </xf>
    <xf numFmtId="185" fontId="0" fillId="0" borderId="0" xfId="0" applyNumberFormat="1" applyAlignment="1">
      <alignment horizontal="center"/>
    </xf>
    <xf numFmtId="3" fontId="0" fillId="4" borderId="17" xfId="0" applyNumberFormat="1" applyFill="1" applyBorder="1" applyAlignment="1">
      <alignment horizontal="center"/>
    </xf>
    <xf numFmtId="0" fontId="4" fillId="15" borderId="13" xfId="0" applyFont="1" applyFill="1" applyBorder="1" applyAlignment="1">
      <alignment horizontal="center" vertical="center" wrapText="1"/>
    </xf>
    <xf numFmtId="0" fontId="4" fillId="15" borderId="17" xfId="0" applyFont="1" applyFill="1" applyBorder="1" applyAlignment="1">
      <alignment horizontal="center" vertical="center" wrapText="1"/>
    </xf>
    <xf numFmtId="0" fontId="3" fillId="15" borderId="21" xfId="0" applyFont="1" applyFill="1" applyBorder="1" applyAlignment="1">
      <alignment horizontal="center" vertical="center" wrapText="1"/>
    </xf>
    <xf numFmtId="0" fontId="3" fillId="15" borderId="22" xfId="0" applyFont="1" applyFill="1" applyBorder="1" applyAlignment="1">
      <alignment horizontal="center" vertical="center" wrapText="1"/>
    </xf>
    <xf numFmtId="0" fontId="3" fillId="15" borderId="23" xfId="0" applyFont="1" applyFill="1" applyBorder="1" applyAlignment="1">
      <alignment horizontal="center" vertical="center" wrapText="1"/>
    </xf>
    <xf numFmtId="0" fontId="4" fillId="15" borderId="23" xfId="0" applyFont="1" applyFill="1" applyBorder="1" applyAlignment="1">
      <alignment horizontal="center" vertical="center" wrapText="1"/>
    </xf>
    <xf numFmtId="0" fontId="4" fillId="15" borderId="24" xfId="0" applyFont="1" applyFill="1" applyBorder="1" applyAlignment="1">
      <alignment horizontal="center" vertical="center" wrapText="1"/>
    </xf>
    <xf numFmtId="0" fontId="4" fillId="15" borderId="20" xfId="0" applyFont="1" applyFill="1" applyBorder="1" applyAlignment="1">
      <alignment horizontal="center" vertical="center" wrapText="1"/>
    </xf>
    <xf numFmtId="0" fontId="3" fillId="15" borderId="25" xfId="0" applyFont="1" applyFill="1" applyBorder="1" applyAlignment="1">
      <alignment horizontal="center" vertical="center" wrapText="1"/>
    </xf>
    <xf numFmtId="0" fontId="3" fillId="15" borderId="26" xfId="0" applyFont="1" applyFill="1" applyBorder="1" applyAlignment="1">
      <alignment horizontal="center" vertical="center" wrapText="1"/>
    </xf>
    <xf numFmtId="0" fontId="3" fillId="15" borderId="27" xfId="0" applyFont="1" applyFill="1" applyBorder="1" applyAlignment="1">
      <alignment horizontal="center" vertical="center" wrapText="1"/>
    </xf>
    <xf numFmtId="0" fontId="4" fillId="15" borderId="27" xfId="0" applyFont="1" applyFill="1" applyBorder="1" applyAlignment="1">
      <alignment horizontal="center" vertical="center" wrapText="1"/>
    </xf>
    <xf numFmtId="0" fontId="4" fillId="15" borderId="28" xfId="0" applyFont="1" applyFill="1" applyBorder="1" applyAlignment="1">
      <alignment horizontal="center" vertical="center" wrapText="1"/>
    </xf>
    <xf numFmtId="1" fontId="0" fillId="0" borderId="0" xfId="0" applyNumberFormat="1" applyAlignment="1">
      <alignment horizontal="center"/>
    </xf>
    <xf numFmtId="3" fontId="0" fillId="0" borderId="0" xfId="0" applyNumberFormat="1" applyAlignment="1">
      <alignment horizontal="center"/>
    </xf>
    <xf numFmtId="0" fontId="0" fillId="5" borderId="0" xfId="0" applyFill="1" applyAlignment="1">
      <alignment/>
    </xf>
    <xf numFmtId="0" fontId="4" fillId="0" borderId="27"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0" fillId="0" borderId="0" xfId="0" applyFill="1" applyAlignment="1">
      <alignment/>
    </xf>
    <xf numFmtId="0" fontId="24" fillId="0" borderId="0" xfId="0" applyFont="1" applyFill="1" applyAlignment="1">
      <alignment/>
    </xf>
    <xf numFmtId="0" fontId="25" fillId="5" borderId="0" xfId="0" applyFont="1" applyFill="1" applyBorder="1" applyAlignment="1">
      <alignment horizontal="left"/>
    </xf>
    <xf numFmtId="0" fontId="23" fillId="15" borderId="14" xfId="0" applyFont="1" applyFill="1" applyBorder="1" applyAlignment="1">
      <alignment horizontal="center" vertical="center" wrapText="1"/>
    </xf>
    <xf numFmtId="0" fontId="23" fillId="15" borderId="0" xfId="0" applyFont="1" applyFill="1" applyBorder="1" applyAlignment="1">
      <alignment horizontal="center" vertical="center" wrapText="1"/>
    </xf>
    <xf numFmtId="0" fontId="22" fillId="15" borderId="29" xfId="0" applyFont="1" applyFill="1" applyBorder="1" applyAlignment="1">
      <alignment horizontal="center" vertical="center" wrapText="1"/>
    </xf>
    <xf numFmtId="0" fontId="22" fillId="15" borderId="30" xfId="0" applyFont="1" applyFill="1" applyBorder="1" applyAlignment="1">
      <alignment horizontal="center" vertical="center" wrapText="1"/>
    </xf>
    <xf numFmtId="0" fontId="22" fillId="15" borderId="31"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1">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A304"/>
  <sheetViews>
    <sheetView tabSelected="1" workbookViewId="0" topLeftCell="A1">
      <selection activeCell="AI3" sqref="AI3"/>
    </sheetView>
  </sheetViews>
  <sheetFormatPr defaultColWidth="9.140625" defaultRowHeight="12.75"/>
  <cols>
    <col min="1" max="1" width="17.140625" style="0" customWidth="1"/>
    <col min="3" max="6" width="0" style="0" hidden="1" customWidth="1"/>
    <col min="10" max="10" width="12.140625" style="0" hidden="1" customWidth="1"/>
    <col min="11" max="12" width="0" style="0" hidden="1" customWidth="1"/>
    <col min="13" max="14" width="11.140625" style="0" hidden="1" customWidth="1"/>
    <col min="15" max="15" width="0" style="0" hidden="1" customWidth="1"/>
    <col min="16" max="16" width="9.8515625" style="0" hidden="1" customWidth="1"/>
    <col min="17" max="17" width="0" style="0" hidden="1" customWidth="1"/>
    <col min="18" max="18" width="10.140625" style="0" hidden="1" customWidth="1"/>
    <col min="19" max="20" width="0" style="0" hidden="1" customWidth="1"/>
    <col min="21" max="21" width="10.140625" style="0" hidden="1" customWidth="1"/>
    <col min="25" max="28" width="0" style="0" hidden="1" customWidth="1"/>
    <col min="35" max="35" width="9.140625" style="0" customWidth="1"/>
    <col min="38" max="39" width="0" style="0" hidden="1" customWidth="1"/>
  </cols>
  <sheetData>
    <row r="1" spans="1:40" ht="21" thickBot="1">
      <c r="A1" s="50" t="s">
        <v>262</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row>
    <row r="2" spans="1:40" ht="15.75">
      <c r="A2" s="29"/>
      <c r="B2" s="30"/>
      <c r="C2" s="31"/>
      <c r="D2" s="32"/>
      <c r="E2" s="32"/>
      <c r="F2" s="32"/>
      <c r="G2" s="32"/>
      <c r="H2" s="32"/>
      <c r="I2" s="33"/>
      <c r="J2" s="32"/>
      <c r="K2" s="32"/>
      <c r="L2" s="32"/>
      <c r="M2" s="32"/>
      <c r="N2" s="32"/>
      <c r="O2" s="32"/>
      <c r="P2" s="32"/>
      <c r="Q2" s="32"/>
      <c r="R2" s="32"/>
      <c r="S2" s="32"/>
      <c r="T2" s="32"/>
      <c r="U2" s="34"/>
      <c r="V2" s="52" t="s">
        <v>251</v>
      </c>
      <c r="W2" s="53"/>
      <c r="X2" s="53"/>
      <c r="Y2" s="53"/>
      <c r="Z2" s="53"/>
      <c r="AA2" s="53"/>
      <c r="AB2" s="53"/>
      <c r="AC2" s="54"/>
      <c r="AD2" s="27"/>
      <c r="AE2" s="52" t="s">
        <v>254</v>
      </c>
      <c r="AF2" s="53"/>
      <c r="AG2" s="53"/>
      <c r="AH2" s="53"/>
      <c r="AI2" s="53"/>
      <c r="AJ2" s="53"/>
      <c r="AK2" s="53"/>
      <c r="AL2" s="53"/>
      <c r="AM2" s="53"/>
      <c r="AN2" s="53"/>
    </row>
    <row r="3" spans="1:40" ht="124.5" thickBot="1">
      <c r="A3" s="35"/>
      <c r="B3" s="36" t="s">
        <v>223</v>
      </c>
      <c r="C3" s="37" t="s">
        <v>224</v>
      </c>
      <c r="D3" s="38" t="s">
        <v>249</v>
      </c>
      <c r="E3" s="38" t="s">
        <v>225</v>
      </c>
      <c r="F3" s="38" t="s">
        <v>226</v>
      </c>
      <c r="G3" s="38" t="s">
        <v>239</v>
      </c>
      <c r="H3" s="38" t="s">
        <v>227</v>
      </c>
      <c r="I3" s="39" t="s">
        <v>238</v>
      </c>
      <c r="J3" s="38" t="s">
        <v>230</v>
      </c>
      <c r="K3" s="38" t="s">
        <v>222</v>
      </c>
      <c r="L3" s="38" t="s">
        <v>231</v>
      </c>
      <c r="M3" s="38" t="s">
        <v>228</v>
      </c>
      <c r="N3" s="38" t="s">
        <v>229</v>
      </c>
      <c r="O3" s="38" t="s">
        <v>232</v>
      </c>
      <c r="P3" s="38" t="s">
        <v>233</v>
      </c>
      <c r="Q3" s="38" t="s">
        <v>234</v>
      </c>
      <c r="R3" s="38" t="s">
        <v>235</v>
      </c>
      <c r="S3" s="38" t="s">
        <v>236</v>
      </c>
      <c r="T3" s="38" t="s">
        <v>237</v>
      </c>
      <c r="U3" s="38" t="s">
        <v>246</v>
      </c>
      <c r="V3" s="38" t="s">
        <v>252</v>
      </c>
      <c r="W3" s="38" t="s">
        <v>240</v>
      </c>
      <c r="X3" s="38" t="s">
        <v>241</v>
      </c>
      <c r="Y3" s="38" t="s">
        <v>245</v>
      </c>
      <c r="Z3" s="38" t="s">
        <v>250</v>
      </c>
      <c r="AA3" s="38" t="s">
        <v>242</v>
      </c>
      <c r="AB3" s="38" t="s">
        <v>259</v>
      </c>
      <c r="AC3" s="38" t="s">
        <v>260</v>
      </c>
      <c r="AD3" s="28"/>
      <c r="AE3" s="28" t="s">
        <v>248</v>
      </c>
      <c r="AF3" s="28" t="s">
        <v>247</v>
      </c>
      <c r="AG3" s="28" t="s">
        <v>253</v>
      </c>
      <c r="AH3" s="28" t="s">
        <v>261</v>
      </c>
      <c r="AI3" s="28" t="s">
        <v>243</v>
      </c>
      <c r="AJ3" s="28" t="s">
        <v>258</v>
      </c>
      <c r="AK3" s="28" t="s">
        <v>255</v>
      </c>
      <c r="AL3" s="27" t="s">
        <v>244</v>
      </c>
      <c r="AM3" s="27" t="s">
        <v>263</v>
      </c>
      <c r="AN3" s="39" t="s">
        <v>260</v>
      </c>
    </row>
    <row r="4" spans="1:40" ht="12.75">
      <c r="A4" s="1" t="s">
        <v>0</v>
      </c>
      <c r="B4" s="3">
        <v>2718</v>
      </c>
      <c r="C4" s="4">
        <v>2718</v>
      </c>
      <c r="D4" s="18">
        <v>2718</v>
      </c>
      <c r="E4" s="5">
        <v>498.4704527880416</v>
      </c>
      <c r="F4" s="5">
        <v>1040.4</v>
      </c>
      <c r="G4" s="5">
        <f>E4+F4</f>
        <v>1538.8704527880418</v>
      </c>
      <c r="H4" s="5">
        <v>713.9593223199083</v>
      </c>
      <c r="I4" s="6">
        <v>3551.563932799999</v>
      </c>
      <c r="J4" s="7">
        <v>12297156</v>
      </c>
      <c r="K4" s="7">
        <v>42075.343</v>
      </c>
      <c r="L4" s="7">
        <v>1240.2</v>
      </c>
      <c r="M4" s="7">
        <v>0</v>
      </c>
      <c r="N4" s="7">
        <v>0</v>
      </c>
      <c r="O4" s="7">
        <v>0</v>
      </c>
      <c r="P4" s="7">
        <v>0</v>
      </c>
      <c r="Q4" s="7">
        <v>0</v>
      </c>
      <c r="R4" s="7">
        <v>0</v>
      </c>
      <c r="S4" s="7">
        <v>0</v>
      </c>
      <c r="T4" s="8">
        <v>0</v>
      </c>
      <c r="U4" s="22">
        <f>O4+P4+Q4+R4+S4+T4</f>
        <v>0</v>
      </c>
      <c r="V4" s="23">
        <f>(G4+H4)*$D4/1000000</f>
        <v>6.123191328743408</v>
      </c>
      <c r="W4" s="23">
        <f>(I4)*$D4/1000000</f>
        <v>9.653150769350397</v>
      </c>
      <c r="X4" s="23">
        <f>V4-W4</f>
        <v>-3.529959440606989</v>
      </c>
      <c r="Y4" s="23">
        <f>(J4*J$229+K4+L4+M4+N4+U4)/1000000</f>
        <v>0.9287107749999999</v>
      </c>
      <c r="Z4" s="23">
        <f>X4+Y4</f>
        <v>-2.601248665606989</v>
      </c>
      <c r="AA4" s="25">
        <f>Z4/W4</f>
        <v>-0.26947146354185025</v>
      </c>
      <c r="AB4" s="40">
        <f>IF(Z4&lt;0,1,"  ")</f>
        <v>1</v>
      </c>
      <c r="AC4" s="23">
        <f aca="true" t="shared" si="0" ref="AC4:AC67">IF(AB4=1,Z4*AB4,0)</f>
        <v>-2.601248665606989</v>
      </c>
      <c r="AD4" s="23"/>
      <c r="AE4" s="23">
        <f>(G4*$D4)/1000000*1.4</f>
        <v>5.855709846949057</v>
      </c>
      <c r="AF4" s="23">
        <f>H4*$D4/1000000*1.75</f>
        <v>3.3959475166146436</v>
      </c>
      <c r="AG4" s="23">
        <f>AE4+AF4</f>
        <v>9.2516573635637</v>
      </c>
      <c r="AH4" s="23">
        <f>I4*$D4/1000000</f>
        <v>9.653150769350397</v>
      </c>
      <c r="AI4" s="23">
        <f>AE4+AF4-AH4</f>
        <v>-0.401493405786697</v>
      </c>
      <c r="AJ4" s="23">
        <f>(J4*J$229+K4+L4+M4+N4+U4)/1000000</f>
        <v>0.9287107749999999</v>
      </c>
      <c r="AK4" s="23">
        <f>AI4+Y4</f>
        <v>0.5272173692133029</v>
      </c>
      <c r="AL4" s="25">
        <f>AK4/AH4</f>
        <v>0.054616091865804524</v>
      </c>
      <c r="AM4" s="40" t="str">
        <f>IF(AK4&lt;0,1,"  ")</f>
        <v>  </v>
      </c>
      <c r="AN4" s="23">
        <f>IF(AM4=1,AK4*AM4,0)</f>
        <v>0</v>
      </c>
    </row>
    <row r="5" spans="1:40" ht="12.75">
      <c r="A5" s="1" t="s">
        <v>1</v>
      </c>
      <c r="B5" s="3">
        <v>1771</v>
      </c>
      <c r="C5" s="4">
        <v>1771</v>
      </c>
      <c r="D5" s="18">
        <v>1771</v>
      </c>
      <c r="E5" s="5">
        <v>399.81163940929133</v>
      </c>
      <c r="F5" s="5">
        <v>978.2365050431447</v>
      </c>
      <c r="G5" s="5">
        <f aca="true" t="shared" si="1" ref="G5:G68">E5+F5</f>
        <v>1378.048144452436</v>
      </c>
      <c r="H5" s="5">
        <v>683.8423263761827</v>
      </c>
      <c r="I5" s="6">
        <v>2823.296257599999</v>
      </c>
      <c r="J5" s="7">
        <v>11113447</v>
      </c>
      <c r="K5" s="7">
        <v>41552.1436</v>
      </c>
      <c r="L5" s="7">
        <v>31.4</v>
      </c>
      <c r="M5" s="7">
        <v>0</v>
      </c>
      <c r="N5" s="7">
        <v>0</v>
      </c>
      <c r="O5" s="7">
        <v>0</v>
      </c>
      <c r="P5" s="7">
        <v>0</v>
      </c>
      <c r="Q5" s="7">
        <v>0</v>
      </c>
      <c r="R5" s="7">
        <v>0</v>
      </c>
      <c r="S5" s="7">
        <v>0</v>
      </c>
      <c r="T5" s="8">
        <v>0</v>
      </c>
      <c r="U5" s="22">
        <f aca="true" t="shared" si="2" ref="U5:U68">O5+P5+Q5+R5+S5+T5</f>
        <v>0</v>
      </c>
      <c r="V5" s="23">
        <f aca="true" t="shared" si="3" ref="V5:V68">(G5+H5)*$D5/1000000</f>
        <v>3.6516080238374835</v>
      </c>
      <c r="W5" s="23">
        <f aca="true" t="shared" si="4" ref="W5:W68">(I5)*$D5/1000000</f>
        <v>5.000057672209598</v>
      </c>
      <c r="X5" s="23">
        <f aca="true" t="shared" si="5" ref="X5:X68">V5-W5</f>
        <v>-1.3484496483721147</v>
      </c>
      <c r="Y5" s="23">
        <f aca="true" t="shared" si="6" ref="Y5:Y68">(J5*J$229+K5+L5+M5+N5+U5)/1000000</f>
        <v>0.8417517275999998</v>
      </c>
      <c r="Z5" s="23">
        <f>X5+Y5</f>
        <v>-0.5066979207721148</v>
      </c>
      <c r="AA5" s="25">
        <f aca="true" t="shared" si="7" ref="AA5:AA68">Z5/W5</f>
        <v>-0.10133841527235778</v>
      </c>
      <c r="AB5" s="40">
        <f aca="true" t="shared" si="8" ref="AB5:AB68">IF(Z5&lt;0,1,"  ")</f>
        <v>1</v>
      </c>
      <c r="AC5" s="23">
        <f t="shared" si="0"/>
        <v>-0.5066979207721148</v>
      </c>
      <c r="AD5" s="23"/>
      <c r="AE5" s="23">
        <f aca="true" t="shared" si="9" ref="AE5:AE68">(G5*$D5)/1000000*1.4</f>
        <v>3.4167325693553696</v>
      </c>
      <c r="AF5" s="23">
        <f aca="true" t="shared" si="10" ref="AF5:AF68">H5*$D5/1000000*1.75</f>
        <v>2.119398330021384</v>
      </c>
      <c r="AG5" s="23">
        <f>AE5+AF5</f>
        <v>5.5361308993767535</v>
      </c>
      <c r="AH5" s="23">
        <f aca="true" t="shared" si="11" ref="AH5:AH68">I5*$D5/1000000</f>
        <v>5.000057672209598</v>
      </c>
      <c r="AI5" s="23">
        <f aca="true" t="shared" si="12" ref="AI5:AI68">AE5+AF5-AH5</f>
        <v>0.5360732271671553</v>
      </c>
      <c r="AJ5" s="23">
        <f>(J5*J$229+K5+L5+M5+N5+U5)/1000000</f>
        <v>0.8417517275999998</v>
      </c>
      <c r="AK5" s="23">
        <f>AI5+Y5</f>
        <v>1.377824954767155</v>
      </c>
      <c r="AL5" s="25">
        <f aca="true" t="shared" si="13" ref="AL5:AL68">AK5/AH5</f>
        <v>0.2755618125017094</v>
      </c>
      <c r="AM5" s="40" t="str">
        <f aca="true" t="shared" si="14" ref="AM5:AM68">IF(AK5&lt;0,1,"  ")</f>
        <v>  </v>
      </c>
      <c r="AN5" s="23">
        <f aca="true" t="shared" si="15" ref="AN5:AN68">IF(AM5=1,AK5*AM5,0)</f>
        <v>0</v>
      </c>
    </row>
    <row r="6" spans="1:40" ht="12.75">
      <c r="A6" s="1" t="s">
        <v>2</v>
      </c>
      <c r="B6" s="3">
        <v>3430</v>
      </c>
      <c r="C6" s="4">
        <v>3471</v>
      </c>
      <c r="D6" s="18">
        <v>3430</v>
      </c>
      <c r="E6" s="5">
        <v>489.7378536428762</v>
      </c>
      <c r="F6" s="5">
        <v>1010.82</v>
      </c>
      <c r="G6" s="5">
        <f t="shared" si="1"/>
        <v>1500.5578536428761</v>
      </c>
      <c r="H6" s="5">
        <v>708.9743944428044</v>
      </c>
      <c r="I6" s="6">
        <v>3496.1766597333326</v>
      </c>
      <c r="J6" s="7">
        <v>11241704</v>
      </c>
      <c r="K6" s="7">
        <v>41608.8332</v>
      </c>
      <c r="L6" s="7">
        <v>1566.6482</v>
      </c>
      <c r="M6" s="7">
        <v>0</v>
      </c>
      <c r="N6" s="7">
        <v>0</v>
      </c>
      <c r="O6" s="7">
        <v>0</v>
      </c>
      <c r="P6" s="7">
        <v>0</v>
      </c>
      <c r="Q6" s="7">
        <v>0</v>
      </c>
      <c r="R6" s="7">
        <v>0</v>
      </c>
      <c r="S6" s="7">
        <v>0</v>
      </c>
      <c r="T6" s="8">
        <v>0</v>
      </c>
      <c r="U6" s="22">
        <f t="shared" si="2"/>
        <v>0</v>
      </c>
      <c r="V6" s="23">
        <f t="shared" si="3"/>
        <v>7.578695610933883</v>
      </c>
      <c r="W6" s="23">
        <f t="shared" si="4"/>
        <v>11.99188594288533</v>
      </c>
      <c r="X6" s="23">
        <f t="shared" si="5"/>
        <v>-4.413190331951448</v>
      </c>
      <c r="Y6" s="23">
        <f t="shared" si="6"/>
        <v>0.8525781694</v>
      </c>
      <c r="Z6" s="23">
        <f aca="true" t="shared" si="16" ref="Z6:Z69">X6+Y6</f>
        <v>-3.5606121625514477</v>
      </c>
      <c r="AA6" s="25">
        <f t="shared" si="7"/>
        <v>-0.2969184479830651</v>
      </c>
      <c r="AB6" s="40">
        <f t="shared" si="8"/>
        <v>1</v>
      </c>
      <c r="AC6" s="23">
        <f t="shared" si="0"/>
        <v>-3.5606121625514477</v>
      </c>
      <c r="AD6" s="23"/>
      <c r="AE6" s="23">
        <f t="shared" si="9"/>
        <v>7.2056788131930904</v>
      </c>
      <c r="AF6" s="23">
        <f t="shared" si="10"/>
        <v>4.255618802642934</v>
      </c>
      <c r="AG6" s="23">
        <f aca="true" t="shared" si="17" ref="AG6:AG69">AE6+AF6</f>
        <v>11.461297615836024</v>
      </c>
      <c r="AH6" s="23">
        <f t="shared" si="11"/>
        <v>11.99188594288533</v>
      </c>
      <c r="AI6" s="23">
        <f t="shared" si="12"/>
        <v>-0.5305883270493066</v>
      </c>
      <c r="AJ6" s="23">
        <f aca="true" t="shared" si="18" ref="AJ6:AJ69">(J6*J$229+K6+L6+M6+N6+U6)/1000000</f>
        <v>0.8525781694</v>
      </c>
      <c r="AK6" s="23">
        <f aca="true" t="shared" si="19" ref="AK6:AK69">AI6+Y6</f>
        <v>0.3219898423506934</v>
      </c>
      <c r="AL6" s="25">
        <f t="shared" si="13"/>
        <v>0.026850642499791855</v>
      </c>
      <c r="AM6" s="40" t="str">
        <f t="shared" si="14"/>
        <v>  </v>
      </c>
      <c r="AN6" s="23">
        <f t="shared" si="15"/>
        <v>0</v>
      </c>
    </row>
    <row r="7" spans="1:40" ht="12.75">
      <c r="A7" s="1" t="s">
        <v>3</v>
      </c>
      <c r="B7" s="3">
        <v>7134</v>
      </c>
      <c r="C7" s="4">
        <v>7134</v>
      </c>
      <c r="D7" s="18">
        <v>7134</v>
      </c>
      <c r="E7" s="5">
        <v>476.39025762856994</v>
      </c>
      <c r="F7" s="5">
        <v>937.3257993241562</v>
      </c>
      <c r="G7" s="5">
        <f t="shared" si="1"/>
        <v>1413.7160569527261</v>
      </c>
      <c r="H7" s="5">
        <v>614.0042629916944</v>
      </c>
      <c r="I7" s="6">
        <v>2645.043181155555</v>
      </c>
      <c r="J7" s="7">
        <v>34693939</v>
      </c>
      <c r="K7" s="7">
        <v>51974.721</v>
      </c>
      <c r="L7" s="7">
        <v>793.039</v>
      </c>
      <c r="M7" s="7">
        <v>4425600</v>
      </c>
      <c r="N7" s="7">
        <v>0</v>
      </c>
      <c r="O7" s="7">
        <v>0</v>
      </c>
      <c r="P7" s="7">
        <v>0</v>
      </c>
      <c r="Q7" s="7">
        <v>0</v>
      </c>
      <c r="R7" s="7">
        <v>0</v>
      </c>
      <c r="S7" s="7">
        <v>0</v>
      </c>
      <c r="T7" s="8">
        <v>0</v>
      </c>
      <c r="U7" s="22">
        <f t="shared" si="2"/>
        <v>0</v>
      </c>
      <c r="V7" s="23">
        <f t="shared" si="3"/>
        <v>14.465756762483496</v>
      </c>
      <c r="W7" s="23">
        <f t="shared" si="4"/>
        <v>18.869738054363726</v>
      </c>
      <c r="X7" s="23">
        <f t="shared" si="5"/>
        <v>-4.40398129188023</v>
      </c>
      <c r="Y7" s="23">
        <f t="shared" si="6"/>
        <v>6.976331367999999</v>
      </c>
      <c r="Z7" s="23">
        <f t="shared" si="16"/>
        <v>2.5723500761197693</v>
      </c>
      <c r="AA7" s="25">
        <f t="shared" si="7"/>
        <v>0.13632145124160322</v>
      </c>
      <c r="AB7" s="40" t="str">
        <f t="shared" si="8"/>
        <v>  </v>
      </c>
      <c r="AC7" s="23">
        <f t="shared" si="0"/>
        <v>0</v>
      </c>
      <c r="AD7" s="23"/>
      <c r="AE7" s="23">
        <f t="shared" si="9"/>
        <v>14.119630490421047</v>
      </c>
      <c r="AF7" s="23">
        <f t="shared" si="10"/>
        <v>7.66553622131981</v>
      </c>
      <c r="AG7" s="23">
        <f t="shared" si="17"/>
        <v>21.785166711740857</v>
      </c>
      <c r="AH7" s="23">
        <f t="shared" si="11"/>
        <v>18.869738054363726</v>
      </c>
      <c r="AI7" s="23">
        <f t="shared" si="12"/>
        <v>2.915428657377131</v>
      </c>
      <c r="AJ7" s="23">
        <f t="shared" si="18"/>
        <v>6.976331367999999</v>
      </c>
      <c r="AK7" s="23">
        <f t="shared" si="19"/>
        <v>9.891760025377131</v>
      </c>
      <c r="AL7" s="25">
        <f t="shared" si="13"/>
        <v>0.524212895636334</v>
      </c>
      <c r="AM7" s="40" t="str">
        <f t="shared" si="14"/>
        <v>  </v>
      </c>
      <c r="AN7" s="23">
        <f t="shared" si="15"/>
        <v>0</v>
      </c>
    </row>
    <row r="8" spans="1:40" ht="12.75">
      <c r="A8" s="1" t="s">
        <v>4</v>
      </c>
      <c r="B8" s="3">
        <v>5302</v>
      </c>
      <c r="C8" s="4">
        <v>5302</v>
      </c>
      <c r="D8" s="18">
        <v>5302</v>
      </c>
      <c r="E8" s="5">
        <v>426.2784515109782</v>
      </c>
      <c r="F8" s="5">
        <v>1014.14</v>
      </c>
      <c r="G8" s="5">
        <f t="shared" si="1"/>
        <v>1440.4184515109782</v>
      </c>
      <c r="H8" s="5">
        <v>718.57854960164</v>
      </c>
      <c r="I8" s="6">
        <v>3431.4039667555553</v>
      </c>
      <c r="J8" s="7">
        <v>5228650</v>
      </c>
      <c r="K8" s="7">
        <v>38951.0633</v>
      </c>
      <c r="L8" s="7">
        <v>5159.5765</v>
      </c>
      <c r="M8" s="7">
        <v>0</v>
      </c>
      <c r="N8" s="7">
        <v>2999845</v>
      </c>
      <c r="O8" s="7">
        <v>0</v>
      </c>
      <c r="P8" s="7">
        <v>0</v>
      </c>
      <c r="Q8" s="7">
        <v>0</v>
      </c>
      <c r="R8" s="7">
        <v>0</v>
      </c>
      <c r="S8" s="7">
        <v>0</v>
      </c>
      <c r="T8" s="8">
        <v>0</v>
      </c>
      <c r="U8" s="22">
        <f t="shared" si="2"/>
        <v>0</v>
      </c>
      <c r="V8" s="23">
        <f t="shared" si="3"/>
        <v>11.447002099899102</v>
      </c>
      <c r="W8" s="23">
        <f t="shared" si="4"/>
        <v>18.193303831737953</v>
      </c>
      <c r="X8" s="23">
        <f t="shared" si="5"/>
        <v>-6.746301731838852</v>
      </c>
      <c r="Y8" s="23">
        <f t="shared" si="6"/>
        <v>3.4204184397999997</v>
      </c>
      <c r="Z8" s="23">
        <f t="shared" si="16"/>
        <v>-3.325883292038852</v>
      </c>
      <c r="AA8" s="25">
        <f t="shared" si="7"/>
        <v>-0.18280809922147823</v>
      </c>
      <c r="AB8" s="40">
        <f t="shared" si="8"/>
        <v>1</v>
      </c>
      <c r="AC8" s="23">
        <f t="shared" si="0"/>
        <v>-3.325883292038852</v>
      </c>
      <c r="AD8" s="23"/>
      <c r="AE8" s="23">
        <f t="shared" si="9"/>
        <v>10.691938081875689</v>
      </c>
      <c r="AF8" s="23">
        <f t="shared" si="10"/>
        <v>6.6673310724788175</v>
      </c>
      <c r="AG8" s="23">
        <f t="shared" si="17"/>
        <v>17.359269154354507</v>
      </c>
      <c r="AH8" s="23">
        <f t="shared" si="11"/>
        <v>18.193303831737953</v>
      </c>
      <c r="AI8" s="23">
        <f t="shared" si="12"/>
        <v>-0.8340346773834462</v>
      </c>
      <c r="AJ8" s="23">
        <f t="shared" si="18"/>
        <v>3.4204184397999997</v>
      </c>
      <c r="AK8" s="23">
        <f t="shared" si="19"/>
        <v>2.5863837624165535</v>
      </c>
      <c r="AL8" s="25">
        <f t="shared" si="13"/>
        <v>0.14216130211076036</v>
      </c>
      <c r="AM8" s="40" t="str">
        <f t="shared" si="14"/>
        <v>  </v>
      </c>
      <c r="AN8" s="23">
        <f t="shared" si="15"/>
        <v>0</v>
      </c>
    </row>
    <row r="9" spans="1:40" ht="12.75">
      <c r="A9" s="1" t="s">
        <v>5</v>
      </c>
      <c r="B9" s="3">
        <v>0</v>
      </c>
      <c r="C9" s="4">
        <v>0</v>
      </c>
      <c r="D9" s="18">
        <v>0</v>
      </c>
      <c r="E9" s="5">
        <v>0</v>
      </c>
      <c r="F9" s="5">
        <v>0</v>
      </c>
      <c r="G9" s="5">
        <f t="shared" si="1"/>
        <v>0</v>
      </c>
      <c r="H9" s="5">
        <v>0</v>
      </c>
      <c r="I9" s="6">
        <v>0</v>
      </c>
      <c r="J9" s="7">
        <v>0</v>
      </c>
      <c r="K9" s="7">
        <v>0</v>
      </c>
      <c r="L9" s="7">
        <v>0</v>
      </c>
      <c r="M9" s="7">
        <v>0</v>
      </c>
      <c r="N9" s="7">
        <v>0</v>
      </c>
      <c r="O9" s="7">
        <v>0</v>
      </c>
      <c r="P9" s="7">
        <v>0</v>
      </c>
      <c r="Q9" s="7">
        <v>0</v>
      </c>
      <c r="R9" s="7">
        <v>0</v>
      </c>
      <c r="S9" s="7">
        <v>0</v>
      </c>
      <c r="T9" s="8">
        <v>0</v>
      </c>
      <c r="U9" s="22">
        <f t="shared" si="2"/>
        <v>0</v>
      </c>
      <c r="V9" s="23">
        <f t="shared" si="3"/>
        <v>0</v>
      </c>
      <c r="W9" s="23">
        <f t="shared" si="4"/>
        <v>0</v>
      </c>
      <c r="X9" s="23">
        <f t="shared" si="5"/>
        <v>0</v>
      </c>
      <c r="Y9" s="23">
        <f t="shared" si="6"/>
        <v>0</v>
      </c>
      <c r="Z9" s="23">
        <f t="shared" si="16"/>
        <v>0</v>
      </c>
      <c r="AA9" s="25"/>
      <c r="AB9" s="40" t="str">
        <f t="shared" si="8"/>
        <v>  </v>
      </c>
      <c r="AC9" s="23">
        <f t="shared" si="0"/>
        <v>0</v>
      </c>
      <c r="AD9" s="23"/>
      <c r="AE9" s="23">
        <f t="shared" si="9"/>
        <v>0</v>
      </c>
      <c r="AF9" s="23">
        <f t="shared" si="10"/>
        <v>0</v>
      </c>
      <c r="AG9" s="23">
        <f t="shared" si="17"/>
        <v>0</v>
      </c>
      <c r="AH9" s="23">
        <f t="shared" si="11"/>
        <v>0</v>
      </c>
      <c r="AI9" s="23">
        <f t="shared" si="12"/>
        <v>0</v>
      </c>
      <c r="AJ9" s="23">
        <f t="shared" si="18"/>
        <v>0</v>
      </c>
      <c r="AK9" s="23">
        <f t="shared" si="19"/>
        <v>0</v>
      </c>
      <c r="AL9" s="25"/>
      <c r="AM9" s="40" t="str">
        <f t="shared" si="14"/>
        <v>  </v>
      </c>
      <c r="AN9" s="23">
        <f t="shared" si="15"/>
        <v>0</v>
      </c>
    </row>
    <row r="10" spans="1:40" ht="12.75">
      <c r="A10" s="1" t="s">
        <v>6</v>
      </c>
      <c r="B10" s="3">
        <v>3566</v>
      </c>
      <c r="C10" s="4">
        <v>3568</v>
      </c>
      <c r="D10" s="18">
        <v>3566</v>
      </c>
      <c r="E10" s="5">
        <v>386.9344351679913</v>
      </c>
      <c r="F10" s="5">
        <v>876.5696379575687</v>
      </c>
      <c r="G10" s="5">
        <f t="shared" si="1"/>
        <v>1263.50407312556</v>
      </c>
      <c r="H10" s="5">
        <v>649.7495117942088</v>
      </c>
      <c r="I10" s="6">
        <v>3417.8512391111108</v>
      </c>
      <c r="J10" s="7">
        <v>8209522</v>
      </c>
      <c r="K10" s="7">
        <v>40268.6087</v>
      </c>
      <c r="L10" s="7">
        <v>2528.63</v>
      </c>
      <c r="M10" s="7">
        <v>0</v>
      </c>
      <c r="N10" s="7">
        <v>0</v>
      </c>
      <c r="O10" s="7">
        <v>0</v>
      </c>
      <c r="P10" s="7">
        <v>0</v>
      </c>
      <c r="Q10" s="7">
        <v>0</v>
      </c>
      <c r="R10" s="7">
        <v>8000</v>
      </c>
      <c r="S10" s="7">
        <v>0</v>
      </c>
      <c r="T10" s="8">
        <v>0</v>
      </c>
      <c r="U10" s="22">
        <f t="shared" si="2"/>
        <v>8000</v>
      </c>
      <c r="V10" s="23">
        <f t="shared" si="3"/>
        <v>6.822662283823896</v>
      </c>
      <c r="W10" s="23">
        <f t="shared" si="4"/>
        <v>12.188057518670222</v>
      </c>
      <c r="X10" s="23">
        <f t="shared" si="5"/>
        <v>-5.365395234846326</v>
      </c>
      <c r="Y10" s="23">
        <f t="shared" si="6"/>
        <v>0.6418828226999999</v>
      </c>
      <c r="Z10" s="23">
        <f t="shared" si="16"/>
        <v>-4.723512412146326</v>
      </c>
      <c r="AA10" s="25">
        <f t="shared" si="7"/>
        <v>-0.3875525205645473</v>
      </c>
      <c r="AB10" s="40">
        <f t="shared" si="8"/>
        <v>1</v>
      </c>
      <c r="AC10" s="23">
        <f t="shared" si="0"/>
        <v>-4.723512412146326</v>
      </c>
      <c r="AD10" s="23"/>
      <c r="AE10" s="23">
        <f t="shared" si="9"/>
        <v>6.307917734672045</v>
      </c>
      <c r="AF10" s="23">
        <f t="shared" si="10"/>
        <v>4.05476182835176</v>
      </c>
      <c r="AG10" s="23">
        <f t="shared" si="17"/>
        <v>10.362679563023804</v>
      </c>
      <c r="AH10" s="23">
        <f t="shared" si="11"/>
        <v>12.188057518670222</v>
      </c>
      <c r="AI10" s="23">
        <f t="shared" si="12"/>
        <v>-1.8253779556464185</v>
      </c>
      <c r="AJ10" s="23">
        <f t="shared" si="18"/>
        <v>0.6418828226999999</v>
      </c>
      <c r="AK10" s="23">
        <f t="shared" si="19"/>
        <v>-1.1834951329464185</v>
      </c>
      <c r="AL10" s="25">
        <f t="shared" si="13"/>
        <v>-0.09710285097797469</v>
      </c>
      <c r="AM10" s="40">
        <f t="shared" si="14"/>
        <v>1</v>
      </c>
      <c r="AN10" s="23">
        <f t="shared" si="15"/>
        <v>-1.1834951329464185</v>
      </c>
    </row>
    <row r="11" spans="1:40" ht="12.75">
      <c r="A11" s="1" t="s">
        <v>7</v>
      </c>
      <c r="B11" s="3">
        <v>19677</v>
      </c>
      <c r="C11" s="4">
        <v>19678</v>
      </c>
      <c r="D11" s="18">
        <v>19677</v>
      </c>
      <c r="E11" s="5">
        <v>710.6456329517582</v>
      </c>
      <c r="F11" s="5">
        <v>1315.1</v>
      </c>
      <c r="G11" s="5">
        <f t="shared" si="1"/>
        <v>2025.7456329517581</v>
      </c>
      <c r="H11" s="5">
        <v>637.1824850233936</v>
      </c>
      <c r="I11" s="6">
        <v>3580.353420799999</v>
      </c>
      <c r="J11" s="7">
        <v>-19007670</v>
      </c>
      <c r="K11" s="7">
        <v>0</v>
      </c>
      <c r="L11" s="7">
        <v>76296.5528</v>
      </c>
      <c r="M11" s="7">
        <v>0</v>
      </c>
      <c r="N11" s="7">
        <v>0</v>
      </c>
      <c r="O11" s="7">
        <v>0</v>
      </c>
      <c r="P11" s="7">
        <v>0</v>
      </c>
      <c r="Q11" s="7">
        <v>0</v>
      </c>
      <c r="R11" s="7">
        <v>0</v>
      </c>
      <c r="S11" s="7">
        <v>0</v>
      </c>
      <c r="T11" s="8">
        <v>0</v>
      </c>
      <c r="U11" s="22">
        <f t="shared" si="2"/>
        <v>0</v>
      </c>
      <c r="V11" s="23">
        <f t="shared" si="3"/>
        <v>52.39843657739706</v>
      </c>
      <c r="W11" s="23">
        <f t="shared" si="4"/>
        <v>70.4506142610816</v>
      </c>
      <c r="X11" s="23">
        <f t="shared" si="5"/>
        <v>-18.05217768368454</v>
      </c>
      <c r="Y11" s="23">
        <f t="shared" si="6"/>
        <v>-1.2922556872</v>
      </c>
      <c r="Z11" s="23">
        <f t="shared" si="16"/>
        <v>-19.34443337088454</v>
      </c>
      <c r="AA11" s="25">
        <f t="shared" si="7"/>
        <v>-0.27458147205354905</v>
      </c>
      <c r="AB11" s="40">
        <f t="shared" si="8"/>
        <v>1</v>
      </c>
      <c r="AC11" s="23">
        <f t="shared" si="0"/>
        <v>-19.34443337088454</v>
      </c>
      <c r="AD11" s="23"/>
      <c r="AE11" s="23">
        <f t="shared" si="9"/>
        <v>55.804835547428446</v>
      </c>
      <c r="AF11" s="23">
        <f t="shared" si="10"/>
        <v>21.941219576159302</v>
      </c>
      <c r="AG11" s="23">
        <f t="shared" si="17"/>
        <v>77.74605512358775</v>
      </c>
      <c r="AH11" s="23">
        <f t="shared" si="11"/>
        <v>70.4506142610816</v>
      </c>
      <c r="AI11" s="23">
        <f t="shared" si="12"/>
        <v>7.295440862506155</v>
      </c>
      <c r="AJ11" s="23">
        <f t="shared" si="18"/>
        <v>-1.2922556872</v>
      </c>
      <c r="AK11" s="23">
        <f t="shared" si="19"/>
        <v>6.003185175306155</v>
      </c>
      <c r="AL11" s="25">
        <f t="shared" si="13"/>
        <v>0.08521125384455931</v>
      </c>
      <c r="AM11" s="40" t="str">
        <f t="shared" si="14"/>
        <v>  </v>
      </c>
      <c r="AN11" s="23">
        <f t="shared" si="15"/>
        <v>0</v>
      </c>
    </row>
    <row r="12" spans="1:40" ht="12.75">
      <c r="A12" s="1" t="s">
        <v>8</v>
      </c>
      <c r="B12" s="3">
        <v>11106</v>
      </c>
      <c r="C12" s="4">
        <v>11117</v>
      </c>
      <c r="D12" s="18">
        <v>11106</v>
      </c>
      <c r="E12" s="5">
        <v>644.6806365686945</v>
      </c>
      <c r="F12" s="5">
        <v>1155.47</v>
      </c>
      <c r="G12" s="5">
        <f t="shared" si="1"/>
        <v>1800.1506365686946</v>
      </c>
      <c r="H12" s="5">
        <v>705.8062605193562</v>
      </c>
      <c r="I12" s="6">
        <v>4130.7529951999995</v>
      </c>
      <c r="J12" s="7">
        <v>101979821.184</v>
      </c>
      <c r="K12" s="7">
        <v>81715.081</v>
      </c>
      <c r="L12" s="7">
        <v>54308.9092</v>
      </c>
      <c r="M12" s="7">
        <v>0</v>
      </c>
      <c r="N12" s="7">
        <v>0</v>
      </c>
      <c r="O12" s="7">
        <v>19485</v>
      </c>
      <c r="P12" s="7">
        <v>0</v>
      </c>
      <c r="Q12" s="7">
        <v>0</v>
      </c>
      <c r="R12" s="7">
        <v>37935</v>
      </c>
      <c r="S12" s="7">
        <v>0</v>
      </c>
      <c r="T12" s="8">
        <v>0</v>
      </c>
      <c r="U12" s="22">
        <f t="shared" si="2"/>
        <v>57420</v>
      </c>
      <c r="V12" s="23">
        <f t="shared" si="3"/>
        <v>27.831157299059893</v>
      </c>
      <c r="W12" s="23">
        <f t="shared" si="4"/>
        <v>45.876142764691195</v>
      </c>
      <c r="X12" s="23">
        <f t="shared" si="5"/>
        <v>-18.044985465631303</v>
      </c>
      <c r="Y12" s="23">
        <f t="shared" si="6"/>
        <v>7.535991115447999</v>
      </c>
      <c r="Z12" s="23">
        <f t="shared" si="16"/>
        <v>-10.508994350183304</v>
      </c>
      <c r="AA12" s="25">
        <f t="shared" si="7"/>
        <v>-0.2290731896115644</v>
      </c>
      <c r="AB12" s="40">
        <f t="shared" si="8"/>
        <v>1</v>
      </c>
      <c r="AC12" s="23">
        <f t="shared" si="0"/>
        <v>-10.508994350183304</v>
      </c>
      <c r="AD12" s="23"/>
      <c r="AE12" s="23">
        <f t="shared" si="9"/>
        <v>27.989462157624693</v>
      </c>
      <c r="AF12" s="23">
        <f t="shared" si="10"/>
        <v>13.717697576323948</v>
      </c>
      <c r="AG12" s="23">
        <f t="shared" si="17"/>
        <v>41.70715973394864</v>
      </c>
      <c r="AH12" s="23">
        <f t="shared" si="11"/>
        <v>45.876142764691195</v>
      </c>
      <c r="AI12" s="23">
        <f t="shared" si="12"/>
        <v>-4.168983030742552</v>
      </c>
      <c r="AJ12" s="23">
        <f t="shared" si="18"/>
        <v>7.535991115447999</v>
      </c>
      <c r="AK12" s="23">
        <f t="shared" si="19"/>
        <v>3.3670080847054464</v>
      </c>
      <c r="AL12" s="25">
        <f t="shared" si="13"/>
        <v>0.07339344334103173</v>
      </c>
      <c r="AM12" s="40" t="str">
        <f t="shared" si="14"/>
        <v>  </v>
      </c>
      <c r="AN12" s="23">
        <f t="shared" si="15"/>
        <v>0</v>
      </c>
    </row>
    <row r="13" spans="1:40" ht="12.75">
      <c r="A13" s="1" t="s">
        <v>9</v>
      </c>
      <c r="B13" s="3">
        <v>19839</v>
      </c>
      <c r="C13" s="4">
        <v>19839</v>
      </c>
      <c r="D13" s="18">
        <v>19839</v>
      </c>
      <c r="E13" s="5">
        <v>508.5758628460882</v>
      </c>
      <c r="F13" s="5">
        <v>1004.4584432547897</v>
      </c>
      <c r="G13" s="5">
        <f t="shared" si="1"/>
        <v>1513.034306100878</v>
      </c>
      <c r="H13" s="5">
        <v>634.9230698364363</v>
      </c>
      <c r="I13" s="6">
        <v>2844.059122666666</v>
      </c>
      <c r="J13" s="7">
        <v>132249400</v>
      </c>
      <c r="K13" s="7">
        <v>95094.2348</v>
      </c>
      <c r="L13" s="7">
        <v>3963.4304</v>
      </c>
      <c r="M13" s="7">
        <v>11328000</v>
      </c>
      <c r="N13" s="7">
        <v>0</v>
      </c>
      <c r="O13" s="7">
        <v>0</v>
      </c>
      <c r="P13" s="7">
        <v>0</v>
      </c>
      <c r="Q13" s="7">
        <v>0</v>
      </c>
      <c r="R13" s="7">
        <v>0</v>
      </c>
      <c r="S13" s="7">
        <v>3089</v>
      </c>
      <c r="T13" s="8">
        <v>0</v>
      </c>
      <c r="U13" s="22">
        <f t="shared" si="2"/>
        <v>3089</v>
      </c>
      <c r="V13" s="23">
        <f t="shared" si="3"/>
        <v>42.613326381220375</v>
      </c>
      <c r="W13" s="23">
        <f t="shared" si="4"/>
        <v>56.423288934583994</v>
      </c>
      <c r="X13" s="23">
        <f t="shared" si="5"/>
        <v>-13.809962553363619</v>
      </c>
      <c r="Y13" s="23">
        <f t="shared" si="6"/>
        <v>20.9521034652</v>
      </c>
      <c r="Z13" s="23">
        <f t="shared" si="16"/>
        <v>7.142140911836382</v>
      </c>
      <c r="AA13" s="25">
        <f t="shared" si="7"/>
        <v>0.12658143555078533</v>
      </c>
      <c r="AB13" s="40" t="str">
        <f t="shared" si="8"/>
        <v>  </v>
      </c>
      <c r="AC13" s="23">
        <f t="shared" si="0"/>
        <v>0</v>
      </c>
      <c r="AD13" s="23"/>
      <c r="AE13" s="23">
        <f t="shared" si="9"/>
        <v>42.02392263822944</v>
      </c>
      <c r="AF13" s="23">
        <f t="shared" si="10"/>
        <v>22.043417869348858</v>
      </c>
      <c r="AG13" s="23">
        <f t="shared" si="17"/>
        <v>64.06734050757831</v>
      </c>
      <c r="AH13" s="23">
        <f t="shared" si="11"/>
        <v>56.423288934583994</v>
      </c>
      <c r="AI13" s="23">
        <f t="shared" si="12"/>
        <v>7.644051572994314</v>
      </c>
      <c r="AJ13" s="23">
        <f t="shared" si="18"/>
        <v>20.9521034652</v>
      </c>
      <c r="AK13" s="23">
        <f t="shared" si="19"/>
        <v>28.596155038194315</v>
      </c>
      <c r="AL13" s="25">
        <f t="shared" si="13"/>
        <v>0.5068147493377798</v>
      </c>
      <c r="AM13" s="40" t="str">
        <f t="shared" si="14"/>
        <v>  </v>
      </c>
      <c r="AN13" s="23">
        <f t="shared" si="15"/>
        <v>0</v>
      </c>
    </row>
    <row r="14" spans="1:40" ht="12.75">
      <c r="A14" s="1" t="s">
        <v>10</v>
      </c>
      <c r="B14" s="3">
        <v>2781</v>
      </c>
      <c r="C14" s="4">
        <v>2781</v>
      </c>
      <c r="D14" s="18">
        <v>2781</v>
      </c>
      <c r="E14" s="5">
        <v>656.520397412047</v>
      </c>
      <c r="F14" s="5">
        <v>1100.9685980128613</v>
      </c>
      <c r="G14" s="5">
        <f t="shared" si="1"/>
        <v>1757.4889954249084</v>
      </c>
      <c r="H14" s="5">
        <v>714.9842004190302</v>
      </c>
      <c r="I14" s="6">
        <v>2935.974909688888</v>
      </c>
      <c r="J14" s="7">
        <v>18566650</v>
      </c>
      <c r="K14" s="7">
        <v>44846.4593</v>
      </c>
      <c r="L14" s="7">
        <v>668.5688000000001</v>
      </c>
      <c r="M14" s="7">
        <v>0</v>
      </c>
      <c r="N14" s="7">
        <v>0</v>
      </c>
      <c r="O14" s="7">
        <v>0</v>
      </c>
      <c r="P14" s="7">
        <v>0</v>
      </c>
      <c r="Q14" s="7">
        <v>0</v>
      </c>
      <c r="R14" s="7">
        <v>0</v>
      </c>
      <c r="S14" s="7">
        <v>0</v>
      </c>
      <c r="T14" s="8">
        <v>0</v>
      </c>
      <c r="U14" s="22">
        <f t="shared" si="2"/>
        <v>0</v>
      </c>
      <c r="V14" s="23">
        <f t="shared" si="3"/>
        <v>6.875947957641993</v>
      </c>
      <c r="W14" s="23">
        <f t="shared" si="4"/>
        <v>8.164946223844797</v>
      </c>
      <c r="X14" s="23">
        <f t="shared" si="5"/>
        <v>-1.288998266202804</v>
      </c>
      <c r="Y14" s="23">
        <f t="shared" si="6"/>
        <v>1.3823138280999998</v>
      </c>
      <c r="Z14" s="23">
        <f t="shared" si="16"/>
        <v>0.0933155618971957</v>
      </c>
      <c r="AA14" s="25">
        <f t="shared" si="7"/>
        <v>0.01142880299991177</v>
      </c>
      <c r="AB14" s="40" t="str">
        <f t="shared" si="8"/>
        <v>  </v>
      </c>
      <c r="AC14" s="23">
        <f t="shared" si="0"/>
        <v>0</v>
      </c>
      <c r="AD14" s="23"/>
      <c r="AE14" s="23">
        <f t="shared" si="9"/>
        <v>6.842607654787339</v>
      </c>
      <c r="AF14" s="23">
        <f t="shared" si="10"/>
        <v>3.4796493573893157</v>
      </c>
      <c r="AG14" s="23">
        <f t="shared" si="17"/>
        <v>10.322257012176655</v>
      </c>
      <c r="AH14" s="23">
        <f t="shared" si="11"/>
        <v>8.164946223844797</v>
      </c>
      <c r="AI14" s="23">
        <f t="shared" si="12"/>
        <v>2.1573107883318574</v>
      </c>
      <c r="AJ14" s="23">
        <f t="shared" si="18"/>
        <v>1.3823138280999998</v>
      </c>
      <c r="AK14" s="23">
        <f t="shared" si="19"/>
        <v>3.5396246164318574</v>
      </c>
      <c r="AL14" s="25">
        <f t="shared" si="13"/>
        <v>0.4335147494413112</v>
      </c>
      <c r="AM14" s="40" t="str">
        <f t="shared" si="14"/>
        <v>  </v>
      </c>
      <c r="AN14" s="23">
        <f t="shared" si="15"/>
        <v>0</v>
      </c>
    </row>
    <row r="15" spans="1:40" ht="12.75">
      <c r="A15" s="1" t="s">
        <v>11</v>
      </c>
      <c r="B15" s="3">
        <v>11455</v>
      </c>
      <c r="C15" s="4">
        <v>11581.45</v>
      </c>
      <c r="D15" s="18">
        <v>11455</v>
      </c>
      <c r="E15" s="5">
        <v>494.6509352802485</v>
      </c>
      <c r="F15" s="5">
        <v>1028.26</v>
      </c>
      <c r="G15" s="5">
        <f t="shared" si="1"/>
        <v>1522.9109352802484</v>
      </c>
      <c r="H15" s="5">
        <v>735.7302468966268</v>
      </c>
      <c r="I15" s="6">
        <v>3387.278361422221</v>
      </c>
      <c r="J15" s="7">
        <v>139367657</v>
      </c>
      <c r="K15" s="7">
        <v>98240.5044</v>
      </c>
      <c r="L15" s="7">
        <v>2849.8526</v>
      </c>
      <c r="M15" s="7">
        <v>0</v>
      </c>
      <c r="N15" s="7">
        <v>0</v>
      </c>
      <c r="O15" s="7">
        <v>0</v>
      </c>
      <c r="P15" s="7">
        <v>0</v>
      </c>
      <c r="Q15" s="7">
        <v>0</v>
      </c>
      <c r="R15" s="7">
        <v>0</v>
      </c>
      <c r="S15" s="7">
        <v>0</v>
      </c>
      <c r="T15" s="8">
        <v>13800</v>
      </c>
      <c r="U15" s="22">
        <f t="shared" si="2"/>
        <v>13800</v>
      </c>
      <c r="V15" s="23">
        <f t="shared" si="3"/>
        <v>25.872734741836105</v>
      </c>
      <c r="W15" s="23">
        <f t="shared" si="4"/>
        <v>38.80127363009154</v>
      </c>
      <c r="X15" s="23">
        <f t="shared" si="5"/>
        <v>-12.928538888255439</v>
      </c>
      <c r="Y15" s="23">
        <f t="shared" si="6"/>
        <v>10.149361661</v>
      </c>
      <c r="Z15" s="23">
        <f t="shared" si="16"/>
        <v>-2.7791772272554383</v>
      </c>
      <c r="AA15" s="25">
        <f t="shared" si="7"/>
        <v>-0.07162592789480249</v>
      </c>
      <c r="AB15" s="40">
        <f t="shared" si="8"/>
        <v>1</v>
      </c>
      <c r="AC15" s="23">
        <f t="shared" si="0"/>
        <v>-2.7791772272554383</v>
      </c>
      <c r="AD15" s="23"/>
      <c r="AE15" s="23">
        <f t="shared" si="9"/>
        <v>24.422922669089342</v>
      </c>
      <c r="AF15" s="23">
        <f t="shared" si="10"/>
        <v>14.748632461851503</v>
      </c>
      <c r="AG15" s="23">
        <f t="shared" si="17"/>
        <v>39.171555130940845</v>
      </c>
      <c r="AH15" s="23">
        <f t="shared" si="11"/>
        <v>38.80127363009154</v>
      </c>
      <c r="AI15" s="23">
        <f t="shared" si="12"/>
        <v>0.3702815008493019</v>
      </c>
      <c r="AJ15" s="23">
        <f t="shared" si="18"/>
        <v>10.149361661</v>
      </c>
      <c r="AK15" s="23">
        <f t="shared" si="19"/>
        <v>10.519643161849302</v>
      </c>
      <c r="AL15" s="25">
        <f t="shared" si="13"/>
        <v>0.27111592423839936</v>
      </c>
      <c r="AM15" s="40" t="str">
        <f t="shared" si="14"/>
        <v>  </v>
      </c>
      <c r="AN15" s="23">
        <f t="shared" si="15"/>
        <v>0</v>
      </c>
    </row>
    <row r="16" spans="1:40" ht="12.75">
      <c r="A16" s="1" t="s">
        <v>12</v>
      </c>
      <c r="B16" s="3">
        <v>7004</v>
      </c>
      <c r="C16" s="4">
        <v>7004</v>
      </c>
      <c r="D16" s="18">
        <v>7004</v>
      </c>
      <c r="E16" s="5">
        <v>473.62084682005997</v>
      </c>
      <c r="F16" s="5">
        <v>923.6528535231856</v>
      </c>
      <c r="G16" s="5">
        <f t="shared" si="1"/>
        <v>1397.2737003432455</v>
      </c>
      <c r="H16" s="5">
        <v>620.1207120560867</v>
      </c>
      <c r="I16" s="6">
        <v>2778.5308303999996</v>
      </c>
      <c r="J16" s="7">
        <v>31547791</v>
      </c>
      <c r="K16" s="7">
        <v>50584.1236</v>
      </c>
      <c r="L16" s="7">
        <v>3284.25</v>
      </c>
      <c r="M16" s="7">
        <v>0</v>
      </c>
      <c r="N16" s="7">
        <v>0</v>
      </c>
      <c r="O16" s="7">
        <v>0</v>
      </c>
      <c r="P16" s="7">
        <v>0</v>
      </c>
      <c r="Q16" s="7">
        <v>0</v>
      </c>
      <c r="R16" s="7">
        <v>0</v>
      </c>
      <c r="S16" s="7">
        <v>0</v>
      </c>
      <c r="T16" s="8">
        <v>0</v>
      </c>
      <c r="U16" s="22">
        <f t="shared" si="2"/>
        <v>0</v>
      </c>
      <c r="V16" s="23">
        <f t="shared" si="3"/>
        <v>14.129830464444924</v>
      </c>
      <c r="W16" s="23">
        <f t="shared" si="4"/>
        <v>19.4608299361216</v>
      </c>
      <c r="X16" s="23">
        <f t="shared" si="5"/>
        <v>-5.330999471676675</v>
      </c>
      <c r="Y16" s="23">
        <f t="shared" si="6"/>
        <v>2.3253093256</v>
      </c>
      <c r="Z16" s="23">
        <f t="shared" si="16"/>
        <v>-3.0056901460766747</v>
      </c>
      <c r="AA16" s="25">
        <f t="shared" si="7"/>
        <v>-0.15444819958565892</v>
      </c>
      <c r="AB16" s="40">
        <f t="shared" si="8"/>
        <v>1</v>
      </c>
      <c r="AC16" s="23">
        <f t="shared" si="0"/>
        <v>-3.0056901460766747</v>
      </c>
      <c r="AD16" s="23"/>
      <c r="AE16" s="23">
        <f t="shared" si="9"/>
        <v>13.701106996085727</v>
      </c>
      <c r="AF16" s="23">
        <f t="shared" si="10"/>
        <v>7.600819567671456</v>
      </c>
      <c r="AG16" s="23">
        <f t="shared" si="17"/>
        <v>21.301926563757185</v>
      </c>
      <c r="AH16" s="23">
        <f t="shared" si="11"/>
        <v>19.4608299361216</v>
      </c>
      <c r="AI16" s="23">
        <f t="shared" si="12"/>
        <v>1.8410966276355865</v>
      </c>
      <c r="AJ16" s="23">
        <f t="shared" si="18"/>
        <v>2.3253093256</v>
      </c>
      <c r="AK16" s="23">
        <f t="shared" si="19"/>
        <v>4.166405953235587</v>
      </c>
      <c r="AL16" s="25">
        <f t="shared" si="13"/>
        <v>0.21409189468853254</v>
      </c>
      <c r="AM16" s="40" t="str">
        <f t="shared" si="14"/>
        <v>  </v>
      </c>
      <c r="AN16" s="23">
        <f t="shared" si="15"/>
        <v>0</v>
      </c>
    </row>
    <row r="17" spans="1:40" ht="12.75">
      <c r="A17" s="1" t="s">
        <v>13</v>
      </c>
      <c r="B17" s="3">
        <v>1933</v>
      </c>
      <c r="C17" s="4">
        <v>1933</v>
      </c>
      <c r="D17" s="18">
        <v>1933</v>
      </c>
      <c r="E17" s="5">
        <v>441.42719822217003</v>
      </c>
      <c r="F17" s="5">
        <v>936.4493620168736</v>
      </c>
      <c r="G17" s="5">
        <f t="shared" si="1"/>
        <v>1377.8765602390436</v>
      </c>
      <c r="H17" s="5">
        <v>673.4503432505979</v>
      </c>
      <c r="I17" s="6">
        <v>2710.8859786666667</v>
      </c>
      <c r="J17" s="7">
        <v>-2685490</v>
      </c>
      <c r="K17" s="7">
        <v>0</v>
      </c>
      <c r="L17" s="7">
        <v>0</v>
      </c>
      <c r="M17" s="7">
        <v>0</v>
      </c>
      <c r="N17" s="7">
        <v>0</v>
      </c>
      <c r="O17" s="7">
        <v>0</v>
      </c>
      <c r="P17" s="7">
        <v>0</v>
      </c>
      <c r="Q17" s="7">
        <v>0</v>
      </c>
      <c r="R17" s="7">
        <v>0</v>
      </c>
      <c r="S17" s="7">
        <v>0</v>
      </c>
      <c r="T17" s="8">
        <v>0</v>
      </c>
      <c r="U17" s="22">
        <f t="shared" si="2"/>
        <v>0</v>
      </c>
      <c r="V17" s="23">
        <f t="shared" si="3"/>
        <v>3.965214904445477</v>
      </c>
      <c r="W17" s="23">
        <f t="shared" si="4"/>
        <v>5.2401425967626665</v>
      </c>
      <c r="X17" s="23">
        <f t="shared" si="5"/>
        <v>-1.2749276923171893</v>
      </c>
      <c r="Y17" s="23">
        <f t="shared" si="6"/>
        <v>-0.19335528</v>
      </c>
      <c r="Z17" s="23">
        <f t="shared" si="16"/>
        <v>-1.4682829723171893</v>
      </c>
      <c r="AA17" s="25">
        <f t="shared" si="7"/>
        <v>-0.2801990490152476</v>
      </c>
      <c r="AB17" s="40">
        <f t="shared" si="8"/>
        <v>1</v>
      </c>
      <c r="AC17" s="23">
        <f t="shared" si="0"/>
        <v>-1.4682829723171893</v>
      </c>
      <c r="AD17" s="23"/>
      <c r="AE17" s="23">
        <f t="shared" si="9"/>
        <v>3.728809547318899</v>
      </c>
      <c r="AF17" s="23">
        <f t="shared" si="10"/>
        <v>2.2781141486309604</v>
      </c>
      <c r="AG17" s="23">
        <f t="shared" si="17"/>
        <v>6.00692369594986</v>
      </c>
      <c r="AH17" s="23">
        <f t="shared" si="11"/>
        <v>5.2401425967626665</v>
      </c>
      <c r="AI17" s="23">
        <f t="shared" si="12"/>
        <v>0.7667810991871935</v>
      </c>
      <c r="AJ17" s="23">
        <f t="shared" si="18"/>
        <v>-0.19335528</v>
      </c>
      <c r="AK17" s="23">
        <f t="shared" si="19"/>
        <v>0.5734258191871935</v>
      </c>
      <c r="AL17" s="25">
        <f t="shared" si="13"/>
        <v>0.10942943032532226</v>
      </c>
      <c r="AM17" s="40" t="str">
        <f t="shared" si="14"/>
        <v>  </v>
      </c>
      <c r="AN17" s="23">
        <f t="shared" si="15"/>
        <v>0</v>
      </c>
    </row>
    <row r="18" spans="1:40" ht="12.75">
      <c r="A18" s="1" t="s">
        <v>14</v>
      </c>
      <c r="B18" s="3">
        <v>66859</v>
      </c>
      <c r="C18" s="4">
        <v>66911.2</v>
      </c>
      <c r="D18" s="18">
        <v>66859</v>
      </c>
      <c r="E18" s="5">
        <v>643.946536491835</v>
      </c>
      <c r="F18" s="5">
        <v>990.9408885786117</v>
      </c>
      <c r="G18" s="5">
        <f t="shared" si="1"/>
        <v>1634.8874250704466</v>
      </c>
      <c r="H18" s="5">
        <v>590.5262325556284</v>
      </c>
      <c r="I18" s="6">
        <v>3114.698969777777</v>
      </c>
      <c r="J18" s="7">
        <v>667525361</v>
      </c>
      <c r="K18" s="7">
        <v>331686.2096</v>
      </c>
      <c r="L18" s="7">
        <v>45036.428100000005</v>
      </c>
      <c r="M18" s="7">
        <v>0</v>
      </c>
      <c r="N18" s="7">
        <v>0</v>
      </c>
      <c r="O18" s="7">
        <v>0</v>
      </c>
      <c r="P18" s="7">
        <v>0</v>
      </c>
      <c r="Q18" s="7">
        <v>0</v>
      </c>
      <c r="R18" s="7">
        <v>0</v>
      </c>
      <c r="S18" s="7">
        <v>0</v>
      </c>
      <c r="T18" s="8">
        <v>0</v>
      </c>
      <c r="U18" s="22">
        <f t="shared" si="2"/>
        <v>0</v>
      </c>
      <c r="V18" s="23">
        <f t="shared" si="3"/>
        <v>148.78893173522178</v>
      </c>
      <c r="W18" s="23">
        <f t="shared" si="4"/>
        <v>208.2456584203724</v>
      </c>
      <c r="X18" s="23">
        <f t="shared" si="5"/>
        <v>-59.45672668515061</v>
      </c>
      <c r="Y18" s="23">
        <f t="shared" si="6"/>
        <v>48.438548629699994</v>
      </c>
      <c r="Z18" s="23">
        <f t="shared" si="16"/>
        <v>-11.018178055450619</v>
      </c>
      <c r="AA18" s="25">
        <f t="shared" si="7"/>
        <v>-0.05290952108691225</v>
      </c>
      <c r="AB18" s="40">
        <f t="shared" si="8"/>
        <v>1</v>
      </c>
      <c r="AC18" s="23">
        <f t="shared" si="0"/>
        <v>-11.018178055450619</v>
      </c>
      <c r="AD18" s="23"/>
      <c r="AE18" s="23">
        <f t="shared" si="9"/>
        <v>153.029713693899</v>
      </c>
      <c r="AF18" s="23">
        <f t="shared" si="10"/>
        <v>69.09348841926433</v>
      </c>
      <c r="AG18" s="23">
        <f t="shared" si="17"/>
        <v>222.12320211316333</v>
      </c>
      <c r="AH18" s="23">
        <f t="shared" si="11"/>
        <v>208.2456584203724</v>
      </c>
      <c r="AI18" s="23">
        <f t="shared" si="12"/>
        <v>13.877543692790937</v>
      </c>
      <c r="AJ18" s="23">
        <f t="shared" si="18"/>
        <v>48.438548629699994</v>
      </c>
      <c r="AK18" s="23">
        <f t="shared" si="19"/>
        <v>62.31609232249093</v>
      </c>
      <c r="AL18" s="25">
        <f t="shared" si="13"/>
        <v>0.29924317652134363</v>
      </c>
      <c r="AM18" s="40" t="str">
        <f t="shared" si="14"/>
        <v>  </v>
      </c>
      <c r="AN18" s="23">
        <f t="shared" si="15"/>
        <v>0</v>
      </c>
    </row>
    <row r="19" spans="1:40" ht="12.75">
      <c r="A19" s="1" t="s">
        <v>15</v>
      </c>
      <c r="B19" s="3">
        <v>2218</v>
      </c>
      <c r="C19" s="4">
        <v>2218</v>
      </c>
      <c r="D19" s="18">
        <v>2218</v>
      </c>
      <c r="E19" s="5">
        <v>427.33734807966505</v>
      </c>
      <c r="F19" s="5">
        <v>844.3718585652681</v>
      </c>
      <c r="G19" s="5">
        <f t="shared" si="1"/>
        <v>1271.7092066449331</v>
      </c>
      <c r="H19" s="5">
        <v>632.0984639799743</v>
      </c>
      <c r="I19" s="6">
        <v>3000.340398755555</v>
      </c>
      <c r="J19" s="7">
        <v>2558273</v>
      </c>
      <c r="K19" s="7">
        <v>37770.7567</v>
      </c>
      <c r="L19" s="7">
        <v>2369.1231</v>
      </c>
      <c r="M19" s="7">
        <v>0</v>
      </c>
      <c r="N19" s="7">
        <v>0</v>
      </c>
      <c r="O19" s="7">
        <v>0</v>
      </c>
      <c r="P19" s="7">
        <v>0</v>
      </c>
      <c r="Q19" s="7">
        <v>0</v>
      </c>
      <c r="R19" s="7">
        <v>0</v>
      </c>
      <c r="S19" s="7">
        <v>0</v>
      </c>
      <c r="T19" s="8">
        <v>0</v>
      </c>
      <c r="U19" s="22">
        <f t="shared" si="2"/>
        <v>0</v>
      </c>
      <c r="V19" s="23">
        <f t="shared" si="3"/>
        <v>4.222645413446045</v>
      </c>
      <c r="W19" s="23">
        <f t="shared" si="4"/>
        <v>6.654755004439821</v>
      </c>
      <c r="X19" s="23">
        <f t="shared" si="5"/>
        <v>-2.4321095909937753</v>
      </c>
      <c r="Y19" s="23">
        <f t="shared" si="6"/>
        <v>0.22433553579999999</v>
      </c>
      <c r="Z19" s="23">
        <f t="shared" si="16"/>
        <v>-2.2077740551937755</v>
      </c>
      <c r="AA19" s="25">
        <f t="shared" si="7"/>
        <v>-0.33175887823380806</v>
      </c>
      <c r="AB19" s="40">
        <f t="shared" si="8"/>
        <v>1</v>
      </c>
      <c r="AC19" s="23">
        <f t="shared" si="0"/>
        <v>-2.2077740551937755</v>
      </c>
      <c r="AD19" s="23"/>
      <c r="AE19" s="23">
        <f t="shared" si="9"/>
        <v>3.9489114284738465</v>
      </c>
      <c r="AF19" s="23">
        <f t="shared" si="10"/>
        <v>2.4534901879382707</v>
      </c>
      <c r="AG19" s="23">
        <f t="shared" si="17"/>
        <v>6.402401616412117</v>
      </c>
      <c r="AH19" s="23">
        <f t="shared" si="11"/>
        <v>6.654755004439821</v>
      </c>
      <c r="AI19" s="23">
        <f t="shared" si="12"/>
        <v>-0.2523533880277036</v>
      </c>
      <c r="AJ19" s="23">
        <f t="shared" si="18"/>
        <v>0.22433553579999999</v>
      </c>
      <c r="AK19" s="23">
        <f t="shared" si="19"/>
        <v>-0.028017852227703588</v>
      </c>
      <c r="AL19" s="25">
        <f t="shared" si="13"/>
        <v>-0.004210200406928738</v>
      </c>
      <c r="AM19" s="40">
        <f t="shared" si="14"/>
        <v>1</v>
      </c>
      <c r="AN19" s="23">
        <f t="shared" si="15"/>
        <v>-0.028017852227703588</v>
      </c>
    </row>
    <row r="20" spans="1:40" ht="12.75">
      <c r="A20" s="1" t="s">
        <v>16</v>
      </c>
      <c r="B20" s="3">
        <v>5433</v>
      </c>
      <c r="C20" s="4">
        <v>5433</v>
      </c>
      <c r="D20" s="18">
        <v>5433</v>
      </c>
      <c r="E20" s="5">
        <v>751.7382665876462</v>
      </c>
      <c r="F20" s="5">
        <v>1021.2287571371814</v>
      </c>
      <c r="G20" s="5">
        <f t="shared" si="1"/>
        <v>1772.9670237248276</v>
      </c>
      <c r="H20" s="5">
        <v>649.8647396890688</v>
      </c>
      <c r="I20" s="6">
        <v>2724.8449834666662</v>
      </c>
      <c r="J20" s="7">
        <v>28350983</v>
      </c>
      <c r="K20" s="7">
        <v>49171.1345</v>
      </c>
      <c r="L20" s="7">
        <v>4559.7528</v>
      </c>
      <c r="M20" s="7">
        <v>0</v>
      </c>
      <c r="N20" s="7">
        <v>0</v>
      </c>
      <c r="O20" s="7">
        <v>0</v>
      </c>
      <c r="P20" s="7">
        <v>0</v>
      </c>
      <c r="Q20" s="7">
        <v>0</v>
      </c>
      <c r="R20" s="7">
        <v>0</v>
      </c>
      <c r="S20" s="7">
        <v>0</v>
      </c>
      <c r="T20" s="8">
        <v>0</v>
      </c>
      <c r="U20" s="22">
        <f t="shared" si="2"/>
        <v>0</v>
      </c>
      <c r="V20" s="23">
        <f t="shared" si="3"/>
        <v>13.163244970627701</v>
      </c>
      <c r="W20" s="23">
        <f t="shared" si="4"/>
        <v>14.804082795174397</v>
      </c>
      <c r="X20" s="23">
        <f t="shared" si="5"/>
        <v>-1.6408378245466952</v>
      </c>
      <c r="Y20" s="23">
        <f t="shared" si="6"/>
        <v>2.0950016632999997</v>
      </c>
      <c r="Z20" s="23">
        <f t="shared" si="16"/>
        <v>0.45416383875330446</v>
      </c>
      <c r="AA20" s="25">
        <f t="shared" si="7"/>
        <v>0.0306782828113705</v>
      </c>
      <c r="AB20" s="40" t="str">
        <f t="shared" si="8"/>
        <v>  </v>
      </c>
      <c r="AC20" s="23">
        <f t="shared" si="0"/>
        <v>0</v>
      </c>
      <c r="AD20" s="23"/>
      <c r="AE20" s="23">
        <f t="shared" si="9"/>
        <v>13.485541775855781</v>
      </c>
      <c r="AF20" s="23">
        <f t="shared" si="10"/>
        <v>6.178751478778743</v>
      </c>
      <c r="AG20" s="23">
        <f t="shared" si="17"/>
        <v>19.664293254634522</v>
      </c>
      <c r="AH20" s="23">
        <f t="shared" si="11"/>
        <v>14.804082795174397</v>
      </c>
      <c r="AI20" s="23">
        <f t="shared" si="12"/>
        <v>4.860210459460125</v>
      </c>
      <c r="AJ20" s="23">
        <f t="shared" si="18"/>
        <v>2.0950016632999997</v>
      </c>
      <c r="AK20" s="23">
        <f t="shared" si="19"/>
        <v>6.955212122760125</v>
      </c>
      <c r="AL20" s="25">
        <f t="shared" si="13"/>
        <v>0.46981715915742356</v>
      </c>
      <c r="AM20" s="40" t="str">
        <f t="shared" si="14"/>
        <v>  </v>
      </c>
      <c r="AN20" s="23">
        <f t="shared" si="15"/>
        <v>0</v>
      </c>
    </row>
    <row r="21" spans="1:40" ht="12.75">
      <c r="A21" s="1" t="s">
        <v>17</v>
      </c>
      <c r="B21" s="3">
        <v>6813</v>
      </c>
      <c r="C21" s="4">
        <v>6813</v>
      </c>
      <c r="D21" s="18">
        <v>6813</v>
      </c>
      <c r="E21" s="5">
        <v>429.973547874359</v>
      </c>
      <c r="F21" s="5">
        <v>1030.3423302861725</v>
      </c>
      <c r="G21" s="5">
        <f t="shared" si="1"/>
        <v>1460.3158781605314</v>
      </c>
      <c r="H21" s="5">
        <v>690.6559751297934</v>
      </c>
      <c r="I21" s="6">
        <v>2597.6560063999996</v>
      </c>
      <c r="J21" s="7">
        <v>34843948</v>
      </c>
      <c r="K21" s="7">
        <v>52041.025</v>
      </c>
      <c r="L21" s="7">
        <v>1178.19</v>
      </c>
      <c r="M21" s="7">
        <v>3868640</v>
      </c>
      <c r="N21" s="7">
        <v>0</v>
      </c>
      <c r="O21" s="7">
        <v>0</v>
      </c>
      <c r="P21" s="7">
        <v>0</v>
      </c>
      <c r="Q21" s="7">
        <v>0</v>
      </c>
      <c r="R21" s="7">
        <v>0</v>
      </c>
      <c r="S21" s="7">
        <v>0</v>
      </c>
      <c r="T21" s="8">
        <v>0</v>
      </c>
      <c r="U21" s="22">
        <f t="shared" si="2"/>
        <v>0</v>
      </c>
      <c r="V21" s="23">
        <f t="shared" si="3"/>
        <v>14.654571236466984</v>
      </c>
      <c r="W21" s="23">
        <f t="shared" si="4"/>
        <v>17.6978303716032</v>
      </c>
      <c r="X21" s="23">
        <f t="shared" si="5"/>
        <v>-3.043259135136216</v>
      </c>
      <c r="Y21" s="23">
        <f t="shared" si="6"/>
        <v>6.430623470999999</v>
      </c>
      <c r="Z21" s="23">
        <f t="shared" si="16"/>
        <v>3.387364335863783</v>
      </c>
      <c r="AA21" s="25">
        <f t="shared" si="7"/>
        <v>0.1913999775531203</v>
      </c>
      <c r="AB21" s="40" t="str">
        <f t="shared" si="8"/>
        <v>  </v>
      </c>
      <c r="AC21" s="23">
        <f t="shared" si="0"/>
        <v>0</v>
      </c>
      <c r="AD21" s="23"/>
      <c r="AE21" s="23">
        <f t="shared" si="9"/>
        <v>13.92878490907078</v>
      </c>
      <c r="AF21" s="23">
        <f t="shared" si="10"/>
        <v>8.234518527478745</v>
      </c>
      <c r="AG21" s="23">
        <f t="shared" si="17"/>
        <v>22.163303436549526</v>
      </c>
      <c r="AH21" s="23">
        <f t="shared" si="11"/>
        <v>17.6978303716032</v>
      </c>
      <c r="AI21" s="23">
        <f t="shared" si="12"/>
        <v>4.465473064946327</v>
      </c>
      <c r="AJ21" s="23">
        <f t="shared" si="18"/>
        <v>6.430623470999999</v>
      </c>
      <c r="AK21" s="23">
        <f t="shared" si="19"/>
        <v>10.896096535946326</v>
      </c>
      <c r="AL21" s="25">
        <f t="shared" si="13"/>
        <v>0.6156741423756384</v>
      </c>
      <c r="AM21" s="40" t="str">
        <f t="shared" si="14"/>
        <v>  </v>
      </c>
      <c r="AN21" s="23">
        <f t="shared" si="15"/>
        <v>0</v>
      </c>
    </row>
    <row r="22" spans="1:40" ht="12.75">
      <c r="A22" s="1" t="s">
        <v>18</v>
      </c>
      <c r="B22" s="3">
        <v>5462</v>
      </c>
      <c r="C22" s="4">
        <v>5462</v>
      </c>
      <c r="D22" s="18">
        <v>5462</v>
      </c>
      <c r="E22" s="5">
        <v>477.08133904989825</v>
      </c>
      <c r="F22" s="5">
        <v>872.973567354049</v>
      </c>
      <c r="G22" s="5">
        <f t="shared" si="1"/>
        <v>1350.0549064039474</v>
      </c>
      <c r="H22" s="5">
        <v>607.1977875136091</v>
      </c>
      <c r="I22" s="6">
        <v>3017.4732801777773</v>
      </c>
      <c r="J22" s="7">
        <v>17366261</v>
      </c>
      <c r="K22" s="7">
        <v>44315.8874</v>
      </c>
      <c r="L22" s="7">
        <v>3454.3704000000002</v>
      </c>
      <c r="M22" s="7">
        <v>0</v>
      </c>
      <c r="N22" s="7">
        <v>0</v>
      </c>
      <c r="O22" s="7">
        <v>0</v>
      </c>
      <c r="P22" s="7">
        <v>0</v>
      </c>
      <c r="Q22" s="7">
        <v>0</v>
      </c>
      <c r="R22" s="7">
        <v>0</v>
      </c>
      <c r="S22" s="7">
        <v>0</v>
      </c>
      <c r="T22" s="8">
        <v>0</v>
      </c>
      <c r="U22" s="22">
        <f t="shared" si="2"/>
        <v>0</v>
      </c>
      <c r="V22" s="23">
        <f t="shared" si="3"/>
        <v>10.690514214177693</v>
      </c>
      <c r="W22" s="23">
        <f t="shared" si="4"/>
        <v>16.48143905633102</v>
      </c>
      <c r="X22" s="23">
        <f t="shared" si="5"/>
        <v>-5.790924842153327</v>
      </c>
      <c r="Y22" s="23">
        <f t="shared" si="6"/>
        <v>1.2981410497999997</v>
      </c>
      <c r="Z22" s="23">
        <f t="shared" si="16"/>
        <v>-4.492783792353327</v>
      </c>
      <c r="AA22" s="25">
        <f t="shared" si="7"/>
        <v>-0.272596572240912</v>
      </c>
      <c r="AB22" s="40">
        <f t="shared" si="8"/>
        <v>1</v>
      </c>
      <c r="AC22" s="23">
        <f t="shared" si="0"/>
        <v>-4.492783792353327</v>
      </c>
      <c r="AD22" s="23"/>
      <c r="AE22" s="23">
        <f t="shared" si="9"/>
        <v>10.323599858289704</v>
      </c>
      <c r="AF22" s="23">
        <f t="shared" si="10"/>
        <v>5.803900051948833</v>
      </c>
      <c r="AG22" s="23">
        <f t="shared" si="17"/>
        <v>16.127499910238537</v>
      </c>
      <c r="AH22" s="23">
        <f t="shared" si="11"/>
        <v>16.48143905633102</v>
      </c>
      <c r="AI22" s="23">
        <f t="shared" si="12"/>
        <v>-0.35393914609248256</v>
      </c>
      <c r="AJ22" s="23">
        <f t="shared" si="18"/>
        <v>1.2981410497999997</v>
      </c>
      <c r="AK22" s="23">
        <f t="shared" si="19"/>
        <v>0.9442019037075171</v>
      </c>
      <c r="AL22" s="25">
        <f t="shared" si="13"/>
        <v>0.05728880229938541</v>
      </c>
      <c r="AM22" s="40" t="str">
        <f t="shared" si="14"/>
        <v>  </v>
      </c>
      <c r="AN22" s="23">
        <f t="shared" si="15"/>
        <v>0</v>
      </c>
    </row>
    <row r="23" spans="1:40" ht="12.75">
      <c r="A23" s="1" t="s">
        <v>19</v>
      </c>
      <c r="B23" s="3">
        <v>18449</v>
      </c>
      <c r="C23" s="4">
        <v>18450</v>
      </c>
      <c r="D23" s="18">
        <v>18449</v>
      </c>
      <c r="E23" s="5">
        <v>535.6527603846101</v>
      </c>
      <c r="F23" s="5">
        <v>968.2229516033248</v>
      </c>
      <c r="G23" s="5">
        <f t="shared" si="1"/>
        <v>1503.875711987935</v>
      </c>
      <c r="H23" s="5">
        <v>591.1126092621105</v>
      </c>
      <c r="I23" s="6">
        <v>2814.534333866666</v>
      </c>
      <c r="J23" s="7">
        <v>131186102</v>
      </c>
      <c r="K23" s="7">
        <v>94624.2571</v>
      </c>
      <c r="L23" s="7">
        <v>2134.1775000000002</v>
      </c>
      <c r="M23" s="7">
        <v>12604800</v>
      </c>
      <c r="N23" s="7">
        <v>0</v>
      </c>
      <c r="O23" s="7">
        <v>0</v>
      </c>
      <c r="P23" s="7">
        <v>0</v>
      </c>
      <c r="Q23" s="7">
        <v>0</v>
      </c>
      <c r="R23" s="7">
        <v>0</v>
      </c>
      <c r="S23" s="7">
        <v>0</v>
      </c>
      <c r="T23" s="8">
        <v>0</v>
      </c>
      <c r="U23" s="22">
        <f t="shared" si="2"/>
        <v>0</v>
      </c>
      <c r="V23" s="23">
        <f t="shared" si="3"/>
        <v>38.650439538742084</v>
      </c>
      <c r="W23" s="23">
        <f t="shared" si="4"/>
        <v>51.92534392550612</v>
      </c>
      <c r="X23" s="23">
        <f t="shared" si="5"/>
        <v>-13.274904386764035</v>
      </c>
      <c r="Y23" s="23">
        <f t="shared" si="6"/>
        <v>22.1469577786</v>
      </c>
      <c r="Z23" s="23">
        <f t="shared" si="16"/>
        <v>8.872053391835966</v>
      </c>
      <c r="AA23" s="25">
        <f t="shared" si="7"/>
        <v>0.17086171647825998</v>
      </c>
      <c r="AB23" s="40" t="str">
        <f t="shared" si="8"/>
        <v>  </v>
      </c>
      <c r="AC23" s="23">
        <f t="shared" si="0"/>
        <v>0</v>
      </c>
      <c r="AD23" s="23"/>
      <c r="AE23" s="23">
        <f t="shared" si="9"/>
        <v>38.84300421465157</v>
      </c>
      <c r="AF23" s="23">
        <f t="shared" si="10"/>
        <v>19.08451392448418</v>
      </c>
      <c r="AG23" s="23">
        <f t="shared" si="17"/>
        <v>57.927518139135756</v>
      </c>
      <c r="AH23" s="23">
        <f t="shared" si="11"/>
        <v>51.92534392550612</v>
      </c>
      <c r="AI23" s="23">
        <f t="shared" si="12"/>
        <v>6.002174213629637</v>
      </c>
      <c r="AJ23" s="23">
        <f t="shared" si="18"/>
        <v>22.1469577786</v>
      </c>
      <c r="AK23" s="23">
        <f t="shared" si="19"/>
        <v>28.149131992229638</v>
      </c>
      <c r="AL23" s="25">
        <f t="shared" si="13"/>
        <v>0.5421077621096424</v>
      </c>
      <c r="AM23" s="40" t="str">
        <f t="shared" si="14"/>
        <v>  </v>
      </c>
      <c r="AN23" s="23">
        <f t="shared" si="15"/>
        <v>0</v>
      </c>
    </row>
    <row r="24" spans="1:40" ht="12.75">
      <c r="A24" s="1" t="s">
        <v>20</v>
      </c>
      <c r="B24" s="3">
        <v>5155</v>
      </c>
      <c r="C24" s="4">
        <v>5166.13</v>
      </c>
      <c r="D24" s="18">
        <v>5155</v>
      </c>
      <c r="E24" s="5">
        <v>571.4569596479128</v>
      </c>
      <c r="F24" s="5">
        <v>1032.12</v>
      </c>
      <c r="G24" s="5">
        <f t="shared" si="1"/>
        <v>1603.5769596479126</v>
      </c>
      <c r="H24" s="5">
        <v>683.5028856642725</v>
      </c>
      <c r="I24" s="6">
        <v>3220.3364983111105</v>
      </c>
      <c r="J24" s="7">
        <v>23371497</v>
      </c>
      <c r="K24" s="7">
        <v>46970.2017</v>
      </c>
      <c r="L24" s="7">
        <v>1251.1644000000001</v>
      </c>
      <c r="M24" s="7">
        <v>0</v>
      </c>
      <c r="N24" s="7">
        <v>0</v>
      </c>
      <c r="O24" s="7">
        <v>0</v>
      </c>
      <c r="P24" s="7">
        <v>0</v>
      </c>
      <c r="Q24" s="7">
        <v>0</v>
      </c>
      <c r="R24" s="7">
        <v>0</v>
      </c>
      <c r="S24" s="7">
        <v>0</v>
      </c>
      <c r="T24" s="8">
        <v>0</v>
      </c>
      <c r="U24" s="22">
        <f t="shared" si="2"/>
        <v>0</v>
      </c>
      <c r="V24" s="23">
        <f t="shared" si="3"/>
        <v>11.789896602584315</v>
      </c>
      <c r="W24" s="23">
        <f t="shared" si="4"/>
        <v>16.600834648793775</v>
      </c>
      <c r="X24" s="23">
        <f t="shared" si="5"/>
        <v>-4.8109380462094595</v>
      </c>
      <c r="Y24" s="23">
        <f t="shared" si="6"/>
        <v>1.7309691501</v>
      </c>
      <c r="Z24" s="23">
        <f t="shared" si="16"/>
        <v>-3.0799688961094596</v>
      </c>
      <c r="AA24" s="25">
        <f t="shared" si="7"/>
        <v>-0.1855309664404887</v>
      </c>
      <c r="AB24" s="40">
        <f t="shared" si="8"/>
        <v>1</v>
      </c>
      <c r="AC24" s="23">
        <f t="shared" si="0"/>
        <v>-3.0799688961094596</v>
      </c>
      <c r="AD24" s="23"/>
      <c r="AE24" s="23">
        <f t="shared" si="9"/>
        <v>11.573014917778984</v>
      </c>
      <c r="AF24" s="23">
        <f t="shared" si="10"/>
        <v>6.166050407298818</v>
      </c>
      <c r="AG24" s="23">
        <f t="shared" si="17"/>
        <v>17.739065325077803</v>
      </c>
      <c r="AH24" s="23">
        <f t="shared" si="11"/>
        <v>16.600834648793775</v>
      </c>
      <c r="AI24" s="23">
        <f t="shared" si="12"/>
        <v>1.138230676284028</v>
      </c>
      <c r="AJ24" s="23">
        <f t="shared" si="18"/>
        <v>1.7309691501</v>
      </c>
      <c r="AK24" s="23">
        <f t="shared" si="19"/>
        <v>2.869199826384028</v>
      </c>
      <c r="AL24" s="25">
        <f t="shared" si="13"/>
        <v>0.17283467289956445</v>
      </c>
      <c r="AM24" s="40" t="str">
        <f t="shared" si="14"/>
        <v>  </v>
      </c>
      <c r="AN24" s="23">
        <f t="shared" si="15"/>
        <v>0</v>
      </c>
    </row>
    <row r="25" spans="1:40" ht="12.75">
      <c r="A25" s="1" t="s">
        <v>21</v>
      </c>
      <c r="B25" s="3">
        <v>5780</v>
      </c>
      <c r="C25" s="4">
        <v>5799.57</v>
      </c>
      <c r="D25" s="18">
        <v>5780</v>
      </c>
      <c r="E25" s="5">
        <v>510.2789021780284</v>
      </c>
      <c r="F25" s="5">
        <v>1001.4731820697687</v>
      </c>
      <c r="G25" s="5">
        <f t="shared" si="1"/>
        <v>1511.752084247797</v>
      </c>
      <c r="H25" s="5">
        <v>739.9233097130118</v>
      </c>
      <c r="I25" s="6">
        <v>3987.607644799999</v>
      </c>
      <c r="J25" s="7">
        <v>-27049426</v>
      </c>
      <c r="K25" s="7">
        <v>0</v>
      </c>
      <c r="L25" s="7">
        <v>6683.3</v>
      </c>
      <c r="M25" s="7">
        <v>0</v>
      </c>
      <c r="N25" s="7">
        <v>0</v>
      </c>
      <c r="O25" s="7">
        <v>0</v>
      </c>
      <c r="P25" s="7">
        <v>0</v>
      </c>
      <c r="Q25" s="7">
        <v>0</v>
      </c>
      <c r="R25" s="7">
        <v>0</v>
      </c>
      <c r="S25" s="7">
        <v>0</v>
      </c>
      <c r="T25" s="8">
        <v>0</v>
      </c>
      <c r="U25" s="22">
        <f t="shared" si="2"/>
        <v>0</v>
      </c>
      <c r="V25" s="23">
        <f t="shared" si="3"/>
        <v>13.014683777093476</v>
      </c>
      <c r="W25" s="23">
        <f t="shared" si="4"/>
        <v>23.048372186943993</v>
      </c>
      <c r="X25" s="23">
        <f t="shared" si="5"/>
        <v>-10.033688409850518</v>
      </c>
      <c r="Y25" s="23">
        <f t="shared" si="6"/>
        <v>-1.9408753719999998</v>
      </c>
      <c r="Z25" s="23">
        <f t="shared" si="16"/>
        <v>-11.974563781850517</v>
      </c>
      <c r="AA25" s="25">
        <f t="shared" si="7"/>
        <v>-0.5195405421574041</v>
      </c>
      <c r="AB25" s="40">
        <f t="shared" si="8"/>
        <v>1</v>
      </c>
      <c r="AC25" s="23">
        <f t="shared" si="0"/>
        <v>-11.974563781850517</v>
      </c>
      <c r="AD25" s="23"/>
      <c r="AE25" s="23">
        <f t="shared" si="9"/>
        <v>12.233097865733173</v>
      </c>
      <c r="AF25" s="23">
        <f t="shared" si="10"/>
        <v>7.484324277747115</v>
      </c>
      <c r="AG25" s="23">
        <f t="shared" si="17"/>
        <v>19.717422143480288</v>
      </c>
      <c r="AH25" s="23">
        <f t="shared" si="11"/>
        <v>23.048372186943993</v>
      </c>
      <c r="AI25" s="23">
        <f t="shared" si="12"/>
        <v>-3.330950043463705</v>
      </c>
      <c r="AJ25" s="23">
        <f t="shared" si="18"/>
        <v>-1.9408753719999998</v>
      </c>
      <c r="AK25" s="23">
        <f t="shared" si="19"/>
        <v>-5.271825415463705</v>
      </c>
      <c r="AL25" s="25">
        <f t="shared" si="13"/>
        <v>-0.22872875241271873</v>
      </c>
      <c r="AM25" s="40">
        <f t="shared" si="14"/>
        <v>1</v>
      </c>
      <c r="AN25" s="23">
        <f t="shared" si="15"/>
        <v>-5.271825415463705</v>
      </c>
    </row>
    <row r="26" spans="1:40" ht="12.75">
      <c r="A26" s="1" t="s">
        <v>22</v>
      </c>
      <c r="B26" s="3">
        <v>8149</v>
      </c>
      <c r="C26" s="4">
        <v>8180.67</v>
      </c>
      <c r="D26" s="18">
        <v>8149</v>
      </c>
      <c r="E26" s="5">
        <v>413.7596560459703</v>
      </c>
      <c r="F26" s="5">
        <v>972.8857375463799</v>
      </c>
      <c r="G26" s="5">
        <f t="shared" si="1"/>
        <v>1386.6453935923503</v>
      </c>
      <c r="H26" s="5">
        <v>684.4545841783515</v>
      </c>
      <c r="I26" s="6">
        <v>3590.7765943111103</v>
      </c>
      <c r="J26" s="7">
        <v>7506989</v>
      </c>
      <c r="K26" s="7">
        <v>39958.0891</v>
      </c>
      <c r="L26" s="7">
        <v>4685.2</v>
      </c>
      <c r="M26" s="7">
        <v>0</v>
      </c>
      <c r="N26" s="7">
        <v>0</v>
      </c>
      <c r="O26" s="7">
        <v>0</v>
      </c>
      <c r="P26" s="7">
        <v>0</v>
      </c>
      <c r="Q26" s="7">
        <v>0</v>
      </c>
      <c r="R26" s="7">
        <v>0</v>
      </c>
      <c r="S26" s="7">
        <v>0</v>
      </c>
      <c r="T26" s="8">
        <v>0</v>
      </c>
      <c r="U26" s="22">
        <f t="shared" si="2"/>
        <v>0</v>
      </c>
      <c r="V26" s="23">
        <f t="shared" si="3"/>
        <v>16.87739371885345</v>
      </c>
      <c r="W26" s="23">
        <f t="shared" si="4"/>
        <v>29.261238467041238</v>
      </c>
      <c r="X26" s="23">
        <f t="shared" si="5"/>
        <v>-12.383844748187787</v>
      </c>
      <c r="Y26" s="23">
        <f t="shared" si="6"/>
        <v>0.5851464970999999</v>
      </c>
      <c r="Z26" s="23">
        <f t="shared" si="16"/>
        <v>-11.798698251087787</v>
      </c>
      <c r="AA26" s="25">
        <f t="shared" si="7"/>
        <v>-0.40321937379299233</v>
      </c>
      <c r="AB26" s="40">
        <f t="shared" si="8"/>
        <v>1</v>
      </c>
      <c r="AC26" s="23">
        <f t="shared" si="0"/>
        <v>-11.798698251087787</v>
      </c>
      <c r="AD26" s="23"/>
      <c r="AE26" s="23">
        <f t="shared" si="9"/>
        <v>15.819682637337685</v>
      </c>
      <c r="AF26" s="23">
        <f t="shared" si="10"/>
        <v>9.760835711321427</v>
      </c>
      <c r="AG26" s="23">
        <f t="shared" si="17"/>
        <v>25.580518348659112</v>
      </c>
      <c r="AH26" s="23">
        <f t="shared" si="11"/>
        <v>29.261238467041238</v>
      </c>
      <c r="AI26" s="23">
        <f t="shared" si="12"/>
        <v>-3.6807201183821263</v>
      </c>
      <c r="AJ26" s="23">
        <f t="shared" si="18"/>
        <v>0.5851464970999999</v>
      </c>
      <c r="AK26" s="23">
        <f t="shared" si="19"/>
        <v>-3.0955736212821265</v>
      </c>
      <c r="AL26" s="25">
        <f t="shared" si="13"/>
        <v>-0.10579092968907877</v>
      </c>
      <c r="AM26" s="40">
        <f t="shared" si="14"/>
        <v>1</v>
      </c>
      <c r="AN26" s="23">
        <f t="shared" si="15"/>
        <v>-3.0955736212821265</v>
      </c>
    </row>
    <row r="27" spans="1:40" ht="12.75">
      <c r="A27" s="1" t="s">
        <v>23</v>
      </c>
      <c r="B27" s="3">
        <v>9595</v>
      </c>
      <c r="C27" s="4">
        <v>9610</v>
      </c>
      <c r="D27" s="18">
        <v>9595</v>
      </c>
      <c r="E27" s="5">
        <v>787.3484669677895</v>
      </c>
      <c r="F27" s="5">
        <v>1307.82</v>
      </c>
      <c r="G27" s="5">
        <f t="shared" si="1"/>
        <v>2095.1684669677893</v>
      </c>
      <c r="H27" s="5">
        <v>710.4417527861073</v>
      </c>
      <c r="I27" s="6">
        <v>4252.871375999999</v>
      </c>
      <c r="J27" s="7">
        <v>346540867.4425</v>
      </c>
      <c r="K27" s="7">
        <v>189811.0634</v>
      </c>
      <c r="L27" s="7">
        <v>22584.5243</v>
      </c>
      <c r="M27" s="7">
        <v>4320000</v>
      </c>
      <c r="N27" s="7">
        <v>0</v>
      </c>
      <c r="O27" s="7">
        <v>118396</v>
      </c>
      <c r="P27" s="7">
        <v>1092219</v>
      </c>
      <c r="Q27" s="7">
        <v>0</v>
      </c>
      <c r="R27" s="7">
        <v>1199891</v>
      </c>
      <c r="S27" s="7">
        <v>0</v>
      </c>
      <c r="T27" s="8">
        <v>0</v>
      </c>
      <c r="U27" s="22">
        <f t="shared" si="2"/>
        <v>2410506</v>
      </c>
      <c r="V27" s="23">
        <f t="shared" si="3"/>
        <v>26.919830058538636</v>
      </c>
      <c r="W27" s="23">
        <f t="shared" si="4"/>
        <v>40.80630085271999</v>
      </c>
      <c r="X27" s="23">
        <f t="shared" si="5"/>
        <v>-13.886470794181356</v>
      </c>
      <c r="Y27" s="23">
        <f t="shared" si="6"/>
        <v>31.893844043559998</v>
      </c>
      <c r="Z27" s="23">
        <f t="shared" si="16"/>
        <v>18.00737324937864</v>
      </c>
      <c r="AA27" s="25">
        <f t="shared" si="7"/>
        <v>0.4412890380427203</v>
      </c>
      <c r="AB27" s="40" t="str">
        <f t="shared" si="8"/>
        <v>  </v>
      </c>
      <c r="AC27" s="23">
        <f t="shared" si="0"/>
        <v>0</v>
      </c>
      <c r="AD27" s="23"/>
      <c r="AE27" s="23">
        <f t="shared" si="9"/>
        <v>28.14439801677831</v>
      </c>
      <c r="AF27" s="23">
        <f t="shared" si="10"/>
        <v>11.929205081469725</v>
      </c>
      <c r="AG27" s="23">
        <f t="shared" si="17"/>
        <v>40.073603098248036</v>
      </c>
      <c r="AH27" s="23">
        <f t="shared" si="11"/>
        <v>40.80630085271999</v>
      </c>
      <c r="AI27" s="23">
        <f t="shared" si="12"/>
        <v>-0.7326977544719568</v>
      </c>
      <c r="AJ27" s="23">
        <f t="shared" si="18"/>
        <v>31.893844043559998</v>
      </c>
      <c r="AK27" s="23">
        <f t="shared" si="19"/>
        <v>31.16114628908804</v>
      </c>
      <c r="AL27" s="25">
        <f t="shared" si="13"/>
        <v>0.7636356552277627</v>
      </c>
      <c r="AM27" s="40" t="str">
        <f t="shared" si="14"/>
        <v>  </v>
      </c>
      <c r="AN27" s="23">
        <f t="shared" si="15"/>
        <v>0</v>
      </c>
    </row>
    <row r="28" spans="1:40" ht="12.75">
      <c r="A28" s="1" t="s">
        <v>24</v>
      </c>
      <c r="B28" s="3">
        <v>2549</v>
      </c>
      <c r="C28" s="4">
        <v>2559.7</v>
      </c>
      <c r="D28" s="18">
        <v>2549</v>
      </c>
      <c r="E28" s="5">
        <v>509.42415395016894</v>
      </c>
      <c r="F28" s="5">
        <v>995.5110461043788</v>
      </c>
      <c r="G28" s="5">
        <f t="shared" si="1"/>
        <v>1504.9352000545477</v>
      </c>
      <c r="H28" s="5">
        <v>722.8198639317204</v>
      </c>
      <c r="I28" s="6">
        <v>3758.308350044444</v>
      </c>
      <c r="J28" s="7">
        <v>2783881</v>
      </c>
      <c r="K28" s="7">
        <v>37870.4754</v>
      </c>
      <c r="L28" s="7">
        <v>4470.1371</v>
      </c>
      <c r="M28" s="7">
        <v>0</v>
      </c>
      <c r="N28" s="7">
        <v>0</v>
      </c>
      <c r="O28" s="7">
        <v>0</v>
      </c>
      <c r="P28" s="7">
        <v>0</v>
      </c>
      <c r="Q28" s="7">
        <v>0</v>
      </c>
      <c r="R28" s="7">
        <v>0</v>
      </c>
      <c r="S28" s="7">
        <v>0</v>
      </c>
      <c r="T28" s="8">
        <v>0</v>
      </c>
      <c r="U28" s="22">
        <f t="shared" si="2"/>
        <v>0</v>
      </c>
      <c r="V28" s="23">
        <f t="shared" si="3"/>
        <v>5.678547658100998</v>
      </c>
      <c r="W28" s="23">
        <f t="shared" si="4"/>
        <v>9.579927984263287</v>
      </c>
      <c r="X28" s="23">
        <f t="shared" si="5"/>
        <v>-3.9013803261622897</v>
      </c>
      <c r="Y28" s="23">
        <f t="shared" si="6"/>
        <v>0.24278004449999996</v>
      </c>
      <c r="Z28" s="23">
        <f t="shared" si="16"/>
        <v>-3.65860028166229</v>
      </c>
      <c r="AA28" s="25">
        <f t="shared" si="7"/>
        <v>-0.3819026915100179</v>
      </c>
      <c r="AB28" s="40">
        <f t="shared" si="8"/>
        <v>1</v>
      </c>
      <c r="AC28" s="23">
        <f t="shared" si="0"/>
        <v>-3.65860028166229</v>
      </c>
      <c r="AD28" s="23"/>
      <c r="AE28" s="23">
        <f t="shared" si="9"/>
        <v>5.370511754914658</v>
      </c>
      <c r="AF28" s="23">
        <f t="shared" si="10"/>
        <v>3.224318708033422</v>
      </c>
      <c r="AG28" s="23">
        <f t="shared" si="17"/>
        <v>8.59483046294808</v>
      </c>
      <c r="AH28" s="23">
        <f t="shared" si="11"/>
        <v>9.579927984263287</v>
      </c>
      <c r="AI28" s="23">
        <f t="shared" si="12"/>
        <v>-0.9850975213152076</v>
      </c>
      <c r="AJ28" s="23">
        <f t="shared" si="18"/>
        <v>0.24278004449999996</v>
      </c>
      <c r="AK28" s="23">
        <f t="shared" si="19"/>
        <v>-0.7423174768152077</v>
      </c>
      <c r="AL28" s="25">
        <f t="shared" si="13"/>
        <v>-0.0774867491733335</v>
      </c>
      <c r="AM28" s="40">
        <f t="shared" si="14"/>
        <v>1</v>
      </c>
      <c r="AN28" s="23">
        <f t="shared" si="15"/>
        <v>-0.7423174768152077</v>
      </c>
    </row>
    <row r="29" spans="1:40" ht="12.75">
      <c r="A29" s="1" t="s">
        <v>25</v>
      </c>
      <c r="B29" s="3">
        <v>2377</v>
      </c>
      <c r="C29" s="4">
        <v>2377</v>
      </c>
      <c r="D29" s="18">
        <v>2377</v>
      </c>
      <c r="E29" s="5">
        <v>388.33962510936874</v>
      </c>
      <c r="F29" s="5">
        <v>865.3453535396429</v>
      </c>
      <c r="G29" s="5">
        <f t="shared" si="1"/>
        <v>1253.6849786490116</v>
      </c>
      <c r="H29" s="5">
        <v>607.1968132042444</v>
      </c>
      <c r="I29" s="6">
        <v>3192.914707377777</v>
      </c>
      <c r="J29" s="7">
        <v>575899</v>
      </c>
      <c r="K29" s="7">
        <v>36894.5474</v>
      </c>
      <c r="L29" s="7">
        <v>0</v>
      </c>
      <c r="M29" s="7">
        <v>0</v>
      </c>
      <c r="N29" s="7">
        <v>0</v>
      </c>
      <c r="O29" s="7">
        <v>0</v>
      </c>
      <c r="P29" s="7">
        <v>0</v>
      </c>
      <c r="Q29" s="7">
        <v>0</v>
      </c>
      <c r="R29" s="7">
        <v>0</v>
      </c>
      <c r="S29" s="7">
        <v>0</v>
      </c>
      <c r="T29" s="8">
        <v>0</v>
      </c>
      <c r="U29" s="22">
        <f t="shared" si="2"/>
        <v>0</v>
      </c>
      <c r="V29" s="23">
        <f t="shared" si="3"/>
        <v>4.423316019235189</v>
      </c>
      <c r="W29" s="23">
        <f t="shared" si="4"/>
        <v>7.589558259436976</v>
      </c>
      <c r="X29" s="23">
        <f t="shared" si="5"/>
        <v>-3.166242240201787</v>
      </c>
      <c r="Y29" s="23">
        <f t="shared" si="6"/>
        <v>0.0783592754</v>
      </c>
      <c r="Z29" s="23">
        <f t="shared" si="16"/>
        <v>-3.087882964801787</v>
      </c>
      <c r="AA29" s="25">
        <f t="shared" si="7"/>
        <v>-0.4068593795906718</v>
      </c>
      <c r="AB29" s="40">
        <f t="shared" si="8"/>
        <v>1</v>
      </c>
      <c r="AC29" s="23">
        <f t="shared" si="0"/>
        <v>-3.087882964801787</v>
      </c>
      <c r="AD29" s="23"/>
      <c r="AE29" s="23">
        <f t="shared" si="9"/>
        <v>4.172012871948181</v>
      </c>
      <c r="AF29" s="23">
        <f t="shared" si="10"/>
        <v>2.525786943726356</v>
      </c>
      <c r="AG29" s="23">
        <f t="shared" si="17"/>
        <v>6.697799815674537</v>
      </c>
      <c r="AH29" s="23">
        <f t="shared" si="11"/>
        <v>7.589558259436976</v>
      </c>
      <c r="AI29" s="23">
        <f t="shared" si="12"/>
        <v>-0.8917584437624395</v>
      </c>
      <c r="AJ29" s="23">
        <f t="shared" si="18"/>
        <v>0.0783592754</v>
      </c>
      <c r="AK29" s="23">
        <f t="shared" si="19"/>
        <v>-0.8133991683624395</v>
      </c>
      <c r="AL29" s="25">
        <f t="shared" si="13"/>
        <v>-0.10717345338920697</v>
      </c>
      <c r="AM29" s="40">
        <f t="shared" si="14"/>
        <v>1</v>
      </c>
      <c r="AN29" s="23">
        <f t="shared" si="15"/>
        <v>-0.8133991683624395</v>
      </c>
    </row>
    <row r="30" spans="1:40" ht="12.75">
      <c r="A30" s="1" t="s">
        <v>26</v>
      </c>
      <c r="B30" s="3">
        <v>12385</v>
      </c>
      <c r="C30" s="4">
        <v>12385</v>
      </c>
      <c r="D30" s="18">
        <v>12385</v>
      </c>
      <c r="E30" s="5">
        <v>616.730619716365</v>
      </c>
      <c r="F30" s="5">
        <v>1172.86</v>
      </c>
      <c r="G30" s="5">
        <f t="shared" si="1"/>
        <v>1789.590619716365</v>
      </c>
      <c r="H30" s="5">
        <v>708.1729441594119</v>
      </c>
      <c r="I30" s="6">
        <v>3246.8716615111107</v>
      </c>
      <c r="J30" s="7">
        <v>133981119</v>
      </c>
      <c r="K30" s="7">
        <v>95859.6546</v>
      </c>
      <c r="L30" s="7">
        <v>6265.4215</v>
      </c>
      <c r="M30" s="7">
        <v>0</v>
      </c>
      <c r="N30" s="7">
        <v>0</v>
      </c>
      <c r="O30" s="7">
        <v>0</v>
      </c>
      <c r="P30" s="7">
        <v>0</v>
      </c>
      <c r="Q30" s="7">
        <v>0</v>
      </c>
      <c r="R30" s="7">
        <v>0</v>
      </c>
      <c r="S30" s="7">
        <v>0</v>
      </c>
      <c r="T30" s="8">
        <v>0</v>
      </c>
      <c r="U30" s="22">
        <f t="shared" si="2"/>
        <v>0</v>
      </c>
      <c r="V30" s="23">
        <f t="shared" si="3"/>
        <v>30.934801738601497</v>
      </c>
      <c r="W30" s="23">
        <f t="shared" si="4"/>
        <v>40.212505527815104</v>
      </c>
      <c r="X30" s="23">
        <f t="shared" si="5"/>
        <v>-9.277703789213607</v>
      </c>
      <c r="Y30" s="23">
        <f t="shared" si="6"/>
        <v>9.748765644099999</v>
      </c>
      <c r="Z30" s="23">
        <f t="shared" si="16"/>
        <v>0.47106185488639163</v>
      </c>
      <c r="AA30" s="25">
        <f t="shared" si="7"/>
        <v>0.011714312468308069</v>
      </c>
      <c r="AB30" s="40" t="str">
        <f t="shared" si="8"/>
        <v>  </v>
      </c>
      <c r="AC30" s="23">
        <f t="shared" si="0"/>
        <v>0</v>
      </c>
      <c r="AD30" s="23"/>
      <c r="AE30" s="23">
        <f t="shared" si="9"/>
        <v>31.02971175526205</v>
      </c>
      <c r="AF30" s="23">
        <f t="shared" si="10"/>
        <v>15.348763348475053</v>
      </c>
      <c r="AG30" s="23">
        <f t="shared" si="17"/>
        <v>46.3784751037371</v>
      </c>
      <c r="AH30" s="23">
        <f t="shared" si="11"/>
        <v>40.212505527815104</v>
      </c>
      <c r="AI30" s="23">
        <f t="shared" si="12"/>
        <v>6.165969575921999</v>
      </c>
      <c r="AJ30" s="23">
        <f t="shared" si="18"/>
        <v>9.748765644099999</v>
      </c>
      <c r="AK30" s="23">
        <f t="shared" si="19"/>
        <v>15.914735220021997</v>
      </c>
      <c r="AL30" s="25">
        <f t="shared" si="13"/>
        <v>0.3957658198893807</v>
      </c>
      <c r="AM30" s="40" t="str">
        <f t="shared" si="14"/>
        <v>  </v>
      </c>
      <c r="AN30" s="23">
        <f t="shared" si="15"/>
        <v>0</v>
      </c>
    </row>
    <row r="31" spans="1:40" ht="12.75">
      <c r="A31" s="1" t="s">
        <v>27</v>
      </c>
      <c r="B31" s="3">
        <v>28679</v>
      </c>
      <c r="C31" s="4">
        <v>28679</v>
      </c>
      <c r="D31" s="18">
        <v>28679</v>
      </c>
      <c r="E31" s="5">
        <v>662.349018354489</v>
      </c>
      <c r="F31" s="5">
        <v>1066.85</v>
      </c>
      <c r="G31" s="5">
        <f t="shared" si="1"/>
        <v>1729.199018354489</v>
      </c>
      <c r="H31" s="5">
        <v>620.5576212431198</v>
      </c>
      <c r="I31" s="6">
        <v>3080.2546551111104</v>
      </c>
      <c r="J31" s="7">
        <v>200655800</v>
      </c>
      <c r="K31" s="7">
        <v>125329.8636</v>
      </c>
      <c r="L31" s="7">
        <v>48299.8646</v>
      </c>
      <c r="M31" s="7">
        <v>0</v>
      </c>
      <c r="N31" s="7">
        <v>0</v>
      </c>
      <c r="O31" s="7">
        <v>0</v>
      </c>
      <c r="P31" s="7">
        <v>0</v>
      </c>
      <c r="Q31" s="7">
        <v>0</v>
      </c>
      <c r="R31" s="7">
        <v>0</v>
      </c>
      <c r="S31" s="7">
        <v>0</v>
      </c>
      <c r="T31" s="8">
        <v>0</v>
      </c>
      <c r="U31" s="22">
        <f t="shared" si="2"/>
        <v>0</v>
      </c>
      <c r="V31" s="23">
        <f t="shared" si="3"/>
        <v>67.38867066701981</v>
      </c>
      <c r="W31" s="23">
        <f t="shared" si="4"/>
        <v>88.33862325393154</v>
      </c>
      <c r="X31" s="23">
        <f t="shared" si="5"/>
        <v>-20.949952586911735</v>
      </c>
      <c r="Y31" s="23">
        <f t="shared" si="6"/>
        <v>14.620847328200002</v>
      </c>
      <c r="Z31" s="23">
        <f t="shared" si="16"/>
        <v>-6.329105258711733</v>
      </c>
      <c r="AA31" s="25">
        <f t="shared" si="7"/>
        <v>-0.07164595762963799</v>
      </c>
      <c r="AB31" s="40">
        <f t="shared" si="8"/>
        <v>1</v>
      </c>
      <c r="AC31" s="23">
        <f t="shared" si="0"/>
        <v>-6.329105258711733</v>
      </c>
      <c r="AD31" s="23"/>
      <c r="AE31" s="23">
        <f t="shared" si="9"/>
        <v>69.42837810634374</v>
      </c>
      <c r="AF31" s="23">
        <f t="shared" si="10"/>
        <v>31.14470103435501</v>
      </c>
      <c r="AG31" s="23">
        <f t="shared" si="17"/>
        <v>100.57307914069875</v>
      </c>
      <c r="AH31" s="23">
        <f t="shared" si="11"/>
        <v>88.33862325393154</v>
      </c>
      <c r="AI31" s="23">
        <f t="shared" si="12"/>
        <v>12.234455886767208</v>
      </c>
      <c r="AJ31" s="23">
        <f t="shared" si="18"/>
        <v>14.620847328200002</v>
      </c>
      <c r="AK31" s="23">
        <f t="shared" si="19"/>
        <v>26.855303214967208</v>
      </c>
      <c r="AL31" s="25">
        <f t="shared" si="13"/>
        <v>0.3040040949899228</v>
      </c>
      <c r="AM31" s="40" t="str">
        <f t="shared" si="14"/>
        <v>  </v>
      </c>
      <c r="AN31" s="23">
        <f t="shared" si="15"/>
        <v>0</v>
      </c>
    </row>
    <row r="32" spans="1:40" ht="12.75">
      <c r="A32" s="1" t="s">
        <v>28</v>
      </c>
      <c r="B32" s="3">
        <v>0</v>
      </c>
      <c r="C32" s="4">
        <v>0</v>
      </c>
      <c r="D32" s="18">
        <v>0</v>
      </c>
      <c r="E32" s="5">
        <v>0</v>
      </c>
      <c r="F32" s="5">
        <v>0</v>
      </c>
      <c r="G32" s="5">
        <f t="shared" si="1"/>
        <v>0</v>
      </c>
      <c r="H32" s="5">
        <v>0</v>
      </c>
      <c r="I32" s="6">
        <v>0</v>
      </c>
      <c r="J32" s="7">
        <v>0</v>
      </c>
      <c r="K32" s="7">
        <v>0</v>
      </c>
      <c r="L32" s="7">
        <v>0</v>
      </c>
      <c r="M32" s="7">
        <v>0</v>
      </c>
      <c r="N32" s="7">
        <v>0</v>
      </c>
      <c r="O32" s="7">
        <v>0</v>
      </c>
      <c r="P32" s="7">
        <v>0</v>
      </c>
      <c r="Q32" s="7">
        <v>0</v>
      </c>
      <c r="R32" s="7">
        <v>0</v>
      </c>
      <c r="S32" s="7">
        <v>0</v>
      </c>
      <c r="T32" s="8">
        <v>0</v>
      </c>
      <c r="U32" s="22">
        <f t="shared" si="2"/>
        <v>0</v>
      </c>
      <c r="V32" s="23">
        <f t="shared" si="3"/>
        <v>0</v>
      </c>
      <c r="W32" s="23">
        <f t="shared" si="4"/>
        <v>0</v>
      </c>
      <c r="X32" s="23">
        <f t="shared" si="5"/>
        <v>0</v>
      </c>
      <c r="Y32" s="23">
        <f t="shared" si="6"/>
        <v>0</v>
      </c>
      <c r="Z32" s="23">
        <f t="shared" si="16"/>
        <v>0</v>
      </c>
      <c r="AA32" s="25"/>
      <c r="AB32" s="40" t="str">
        <f t="shared" si="8"/>
        <v>  </v>
      </c>
      <c r="AC32" s="23">
        <f t="shared" si="0"/>
        <v>0</v>
      </c>
      <c r="AD32" s="23"/>
      <c r="AE32" s="23">
        <f t="shared" si="9"/>
        <v>0</v>
      </c>
      <c r="AF32" s="23">
        <f t="shared" si="10"/>
        <v>0</v>
      </c>
      <c r="AG32" s="23">
        <f t="shared" si="17"/>
        <v>0</v>
      </c>
      <c r="AH32" s="23">
        <f t="shared" si="11"/>
        <v>0</v>
      </c>
      <c r="AI32" s="23">
        <f t="shared" si="12"/>
        <v>0</v>
      </c>
      <c r="AJ32" s="23">
        <f t="shared" si="18"/>
        <v>0</v>
      </c>
      <c r="AK32" s="23">
        <f t="shared" si="19"/>
        <v>0</v>
      </c>
      <c r="AL32" s="25"/>
      <c r="AM32" s="40" t="str">
        <f t="shared" si="14"/>
        <v>  </v>
      </c>
      <c r="AN32" s="23">
        <f t="shared" si="15"/>
        <v>0</v>
      </c>
    </row>
    <row r="33" spans="1:40" ht="12.75">
      <c r="A33" s="1" t="s">
        <v>29</v>
      </c>
      <c r="B33" s="3">
        <v>4642</v>
      </c>
      <c r="C33" s="4">
        <v>4642</v>
      </c>
      <c r="D33" s="18">
        <v>4642</v>
      </c>
      <c r="E33" s="5">
        <v>439.44954863577215</v>
      </c>
      <c r="F33" s="5">
        <v>892.1263003659473</v>
      </c>
      <c r="G33" s="5">
        <f t="shared" si="1"/>
        <v>1331.5758490017195</v>
      </c>
      <c r="H33" s="5">
        <v>613.4459111168688</v>
      </c>
      <c r="I33" s="6">
        <v>2889.867394844444</v>
      </c>
      <c r="J33" s="7">
        <v>15736917</v>
      </c>
      <c r="K33" s="7">
        <v>43595.7173</v>
      </c>
      <c r="L33" s="7">
        <v>2669.186</v>
      </c>
      <c r="M33" s="7">
        <v>0</v>
      </c>
      <c r="N33" s="7">
        <v>0</v>
      </c>
      <c r="O33" s="7">
        <v>0</v>
      </c>
      <c r="P33" s="7">
        <v>0</v>
      </c>
      <c r="Q33" s="7">
        <v>0</v>
      </c>
      <c r="R33" s="7">
        <v>0</v>
      </c>
      <c r="S33" s="7">
        <v>0</v>
      </c>
      <c r="T33" s="8">
        <v>0</v>
      </c>
      <c r="U33" s="22">
        <f t="shared" si="2"/>
        <v>0</v>
      </c>
      <c r="V33" s="23">
        <f t="shared" si="3"/>
        <v>9.028791010470487</v>
      </c>
      <c r="W33" s="23">
        <f t="shared" si="4"/>
        <v>13.41476444686791</v>
      </c>
      <c r="X33" s="23">
        <f t="shared" si="5"/>
        <v>-4.385973436397423</v>
      </c>
      <c r="Y33" s="23">
        <f t="shared" si="6"/>
        <v>1.1793229272999999</v>
      </c>
      <c r="Z33" s="23">
        <f t="shared" si="16"/>
        <v>-3.206650509097423</v>
      </c>
      <c r="AA33" s="25">
        <f t="shared" si="7"/>
        <v>-0.23903889790969193</v>
      </c>
      <c r="AB33" s="40">
        <f t="shared" si="8"/>
        <v>1</v>
      </c>
      <c r="AC33" s="23">
        <f t="shared" si="0"/>
        <v>-3.206650509097423</v>
      </c>
      <c r="AD33" s="23"/>
      <c r="AE33" s="23">
        <f t="shared" si="9"/>
        <v>8.653645127492373</v>
      </c>
      <c r="AF33" s="23">
        <f t="shared" si="10"/>
        <v>4.983327858957884</v>
      </c>
      <c r="AG33" s="23">
        <f t="shared" si="17"/>
        <v>13.636972986450257</v>
      </c>
      <c r="AH33" s="23">
        <f t="shared" si="11"/>
        <v>13.41476444686791</v>
      </c>
      <c r="AI33" s="23">
        <f t="shared" si="12"/>
        <v>0.222208539582347</v>
      </c>
      <c r="AJ33" s="23">
        <f t="shared" si="18"/>
        <v>1.1793229272999999</v>
      </c>
      <c r="AK33" s="23">
        <f t="shared" si="19"/>
        <v>1.4015314668823469</v>
      </c>
      <c r="AL33" s="25">
        <f t="shared" si="13"/>
        <v>0.10447678544289143</v>
      </c>
      <c r="AM33" s="40" t="str">
        <f t="shared" si="14"/>
        <v>  </v>
      </c>
      <c r="AN33" s="23">
        <f t="shared" si="15"/>
        <v>0</v>
      </c>
    </row>
    <row r="34" spans="1:40" ht="12.75">
      <c r="A34" s="1" t="s">
        <v>30</v>
      </c>
      <c r="B34" s="3">
        <v>8382</v>
      </c>
      <c r="C34" s="4">
        <v>8382.5</v>
      </c>
      <c r="D34" s="18">
        <v>8382</v>
      </c>
      <c r="E34" s="5">
        <v>485.9610848969761</v>
      </c>
      <c r="F34" s="5">
        <v>932.4940874333878</v>
      </c>
      <c r="G34" s="5">
        <f t="shared" si="1"/>
        <v>1418.455172330364</v>
      </c>
      <c r="H34" s="5">
        <v>584.2039030992207</v>
      </c>
      <c r="I34" s="6">
        <v>2908.9537498666664</v>
      </c>
      <c r="J34" s="7">
        <v>51932578.6691</v>
      </c>
      <c r="K34" s="7">
        <v>59594.1998</v>
      </c>
      <c r="L34" s="7">
        <v>10628.514000000001</v>
      </c>
      <c r="M34" s="7">
        <v>0</v>
      </c>
      <c r="N34" s="7">
        <v>0</v>
      </c>
      <c r="O34" s="7">
        <v>85</v>
      </c>
      <c r="P34" s="7">
        <v>0</v>
      </c>
      <c r="Q34" s="7">
        <v>0</v>
      </c>
      <c r="R34" s="7">
        <v>0</v>
      </c>
      <c r="S34" s="7">
        <v>0</v>
      </c>
      <c r="T34" s="8">
        <v>0</v>
      </c>
      <c r="U34" s="22">
        <f t="shared" si="2"/>
        <v>85</v>
      </c>
      <c r="V34" s="23">
        <f t="shared" si="3"/>
        <v>16.786288370250777</v>
      </c>
      <c r="W34" s="23">
        <f t="shared" si="4"/>
        <v>24.382850331382397</v>
      </c>
      <c r="X34" s="23">
        <f t="shared" si="5"/>
        <v>-7.59656196113162</v>
      </c>
      <c r="Y34" s="23">
        <f t="shared" si="6"/>
        <v>3.8094533779752</v>
      </c>
      <c r="Z34" s="23">
        <f t="shared" si="16"/>
        <v>-3.78710858315642</v>
      </c>
      <c r="AA34" s="25">
        <f t="shared" si="7"/>
        <v>-0.15531853461291817</v>
      </c>
      <c r="AB34" s="40">
        <f t="shared" si="8"/>
        <v>1</v>
      </c>
      <c r="AC34" s="23">
        <f t="shared" si="0"/>
        <v>-3.78710858315642</v>
      </c>
      <c r="AD34" s="23"/>
      <c r="AE34" s="23">
        <f t="shared" si="9"/>
        <v>16.645287756262356</v>
      </c>
      <c r="AF34" s="23">
        <f t="shared" si="10"/>
        <v>8.56939495261092</v>
      </c>
      <c r="AG34" s="23">
        <f t="shared" si="17"/>
        <v>25.214682708873276</v>
      </c>
      <c r="AH34" s="23">
        <f t="shared" si="11"/>
        <v>24.382850331382397</v>
      </c>
      <c r="AI34" s="23">
        <f t="shared" si="12"/>
        <v>0.8318323774908798</v>
      </c>
      <c r="AJ34" s="23">
        <f t="shared" si="18"/>
        <v>3.8094533779752</v>
      </c>
      <c r="AK34" s="23">
        <f t="shared" si="19"/>
        <v>4.64128575546608</v>
      </c>
      <c r="AL34" s="25">
        <f t="shared" si="13"/>
        <v>0.1903504181171316</v>
      </c>
      <c r="AM34" s="40" t="str">
        <f t="shared" si="14"/>
        <v>  </v>
      </c>
      <c r="AN34" s="23">
        <f t="shared" si="15"/>
        <v>0</v>
      </c>
    </row>
    <row r="35" spans="1:40" ht="12.75">
      <c r="A35" s="1" t="s">
        <v>31</v>
      </c>
      <c r="B35" s="3">
        <v>7524</v>
      </c>
      <c r="C35" s="4">
        <v>7567.56</v>
      </c>
      <c r="D35" s="18">
        <v>7524</v>
      </c>
      <c r="E35" s="5">
        <v>493.4858263733308</v>
      </c>
      <c r="F35" s="5">
        <v>954.43</v>
      </c>
      <c r="G35" s="5">
        <f t="shared" si="1"/>
        <v>1447.9158263733307</v>
      </c>
      <c r="H35" s="5">
        <v>658.2645002235747</v>
      </c>
      <c r="I35" s="6">
        <v>3879.7034570666665</v>
      </c>
      <c r="J35" s="7">
        <v>10473256</v>
      </c>
      <c r="K35" s="7">
        <v>41269.1792</v>
      </c>
      <c r="L35" s="7">
        <v>7200.3256</v>
      </c>
      <c r="M35" s="7">
        <v>0</v>
      </c>
      <c r="N35" s="7">
        <v>0</v>
      </c>
      <c r="O35" s="7">
        <v>0</v>
      </c>
      <c r="P35" s="7">
        <v>0</v>
      </c>
      <c r="Q35" s="7">
        <v>0</v>
      </c>
      <c r="R35" s="7">
        <v>0</v>
      </c>
      <c r="S35" s="7">
        <v>0</v>
      </c>
      <c r="T35" s="8">
        <v>0</v>
      </c>
      <c r="U35" s="22">
        <f t="shared" si="2"/>
        <v>0</v>
      </c>
      <c r="V35" s="23">
        <f t="shared" si="3"/>
        <v>15.846900777315117</v>
      </c>
      <c r="W35" s="23">
        <f t="shared" si="4"/>
        <v>29.1908888109696</v>
      </c>
      <c r="X35" s="23">
        <f t="shared" si="5"/>
        <v>-13.343988033654483</v>
      </c>
      <c r="Y35" s="23">
        <f t="shared" si="6"/>
        <v>0.8025439367999999</v>
      </c>
      <c r="Z35" s="23">
        <f t="shared" si="16"/>
        <v>-12.541444096854484</v>
      </c>
      <c r="AA35" s="25">
        <f t="shared" si="7"/>
        <v>-0.42963556807292397</v>
      </c>
      <c r="AB35" s="40">
        <f t="shared" si="8"/>
        <v>1</v>
      </c>
      <c r="AC35" s="23">
        <f t="shared" si="0"/>
        <v>-12.541444096854484</v>
      </c>
      <c r="AD35" s="23"/>
      <c r="AE35" s="23">
        <f t="shared" si="9"/>
        <v>15.251766148686114</v>
      </c>
      <c r="AF35" s="23">
        <f t="shared" si="10"/>
        <v>8.667368674443809</v>
      </c>
      <c r="AG35" s="23">
        <f t="shared" si="17"/>
        <v>23.919134823129923</v>
      </c>
      <c r="AH35" s="23">
        <f t="shared" si="11"/>
        <v>29.1908888109696</v>
      </c>
      <c r="AI35" s="23">
        <f t="shared" si="12"/>
        <v>-5.271753987839677</v>
      </c>
      <c r="AJ35" s="23">
        <f t="shared" si="18"/>
        <v>0.8025439367999999</v>
      </c>
      <c r="AK35" s="23">
        <f t="shared" si="19"/>
        <v>-4.469210051039677</v>
      </c>
      <c r="AL35" s="25">
        <f t="shared" si="13"/>
        <v>-0.15310291097954506</v>
      </c>
      <c r="AM35" s="40">
        <f t="shared" si="14"/>
        <v>1</v>
      </c>
      <c r="AN35" s="23">
        <f t="shared" si="15"/>
        <v>-4.469210051039677</v>
      </c>
    </row>
    <row r="36" spans="1:40" ht="12.75">
      <c r="A36" s="1" t="s">
        <v>32</v>
      </c>
      <c r="B36" s="3">
        <v>24414</v>
      </c>
      <c r="C36" s="4">
        <v>24414</v>
      </c>
      <c r="D36" s="18">
        <v>23819</v>
      </c>
      <c r="E36" s="5">
        <v>1112.1508074190724</v>
      </c>
      <c r="F36" s="5">
        <v>1593.22</v>
      </c>
      <c r="G36" s="5">
        <f t="shared" si="1"/>
        <v>2705.3708074190727</v>
      </c>
      <c r="H36" s="5">
        <v>811.2699479138013</v>
      </c>
      <c r="I36" s="6">
        <v>4445.3940936888885</v>
      </c>
      <c r="J36" s="7">
        <v>523110271</v>
      </c>
      <c r="K36" s="7">
        <v>267854.7398</v>
      </c>
      <c r="L36" s="7">
        <v>5526.5379</v>
      </c>
      <c r="M36" s="7">
        <v>0</v>
      </c>
      <c r="N36" s="7">
        <v>6824382</v>
      </c>
      <c r="O36" s="7">
        <v>2334887</v>
      </c>
      <c r="P36" s="7">
        <v>507897</v>
      </c>
      <c r="Q36" s="7">
        <v>750</v>
      </c>
      <c r="R36" s="7">
        <v>4994464</v>
      </c>
      <c r="S36" s="7">
        <v>1407</v>
      </c>
      <c r="T36" s="8">
        <v>0</v>
      </c>
      <c r="U36" s="22">
        <f t="shared" si="2"/>
        <v>7839405</v>
      </c>
      <c r="V36" s="23">
        <f t="shared" si="3"/>
        <v>83.76286615127373</v>
      </c>
      <c r="W36" s="23">
        <f t="shared" si="4"/>
        <v>105.88484191757563</v>
      </c>
      <c r="X36" s="23">
        <f t="shared" si="5"/>
        <v>-22.1219757663019</v>
      </c>
      <c r="Y36" s="23">
        <f t="shared" si="6"/>
        <v>52.601107789699995</v>
      </c>
      <c r="Z36" s="23">
        <f t="shared" si="16"/>
        <v>30.479132023398094</v>
      </c>
      <c r="AA36" s="25">
        <f t="shared" si="7"/>
        <v>0.2878517025800925</v>
      </c>
      <c r="AB36" s="40" t="str">
        <f t="shared" si="8"/>
        <v>  </v>
      </c>
      <c r="AC36" s="23">
        <f t="shared" si="0"/>
        <v>0</v>
      </c>
      <c r="AD36" s="23"/>
      <c r="AE36" s="23">
        <f t="shared" si="9"/>
        <v>90.21491816668085</v>
      </c>
      <c r="AF36" s="23">
        <f t="shared" si="10"/>
        <v>33.816368056377954</v>
      </c>
      <c r="AG36" s="23">
        <f t="shared" si="17"/>
        <v>124.0312862230588</v>
      </c>
      <c r="AH36" s="23">
        <f t="shared" si="11"/>
        <v>105.88484191757563</v>
      </c>
      <c r="AI36" s="23">
        <f t="shared" si="12"/>
        <v>18.146444305483172</v>
      </c>
      <c r="AJ36" s="23">
        <f t="shared" si="18"/>
        <v>52.601107789699995</v>
      </c>
      <c r="AK36" s="23">
        <f t="shared" si="19"/>
        <v>70.74755209518317</v>
      </c>
      <c r="AL36" s="25">
        <f t="shared" si="13"/>
        <v>0.6681556190097113</v>
      </c>
      <c r="AM36" s="40" t="str">
        <f t="shared" si="14"/>
        <v>  </v>
      </c>
      <c r="AN36" s="23">
        <f t="shared" si="15"/>
        <v>0</v>
      </c>
    </row>
    <row r="37" spans="1:40" ht="12.75">
      <c r="A37" s="1" t="s">
        <v>33</v>
      </c>
      <c r="B37" s="3">
        <v>5658</v>
      </c>
      <c r="C37" s="4">
        <v>5658</v>
      </c>
      <c r="D37" s="18">
        <v>5658</v>
      </c>
      <c r="E37" s="5">
        <v>466.33095810600855</v>
      </c>
      <c r="F37" s="5">
        <v>896.5060989885545</v>
      </c>
      <c r="G37" s="5">
        <f t="shared" si="1"/>
        <v>1362.837057094563</v>
      </c>
      <c r="H37" s="5">
        <v>612.61475517803</v>
      </c>
      <c r="I37" s="6">
        <v>2852.3267135999995</v>
      </c>
      <c r="J37" s="7">
        <v>24733535</v>
      </c>
      <c r="K37" s="7">
        <v>47572.2225</v>
      </c>
      <c r="L37" s="7">
        <v>7150.045099999999</v>
      </c>
      <c r="M37" s="7">
        <v>0</v>
      </c>
      <c r="N37" s="7">
        <v>0</v>
      </c>
      <c r="O37" s="7">
        <v>0</v>
      </c>
      <c r="P37" s="7">
        <v>0</v>
      </c>
      <c r="Q37" s="7">
        <v>0</v>
      </c>
      <c r="R37" s="7">
        <v>0</v>
      </c>
      <c r="S37" s="7">
        <v>0</v>
      </c>
      <c r="T37" s="8">
        <v>0</v>
      </c>
      <c r="U37" s="22">
        <f t="shared" si="2"/>
        <v>0</v>
      </c>
      <c r="V37" s="23">
        <f t="shared" si="3"/>
        <v>11.177106353838331</v>
      </c>
      <c r="W37" s="23">
        <f t="shared" si="4"/>
        <v>16.138464545548796</v>
      </c>
      <c r="X37" s="23">
        <f t="shared" si="5"/>
        <v>-4.961358191710465</v>
      </c>
      <c r="Y37" s="23">
        <f t="shared" si="6"/>
        <v>1.8355367875999997</v>
      </c>
      <c r="Z37" s="23">
        <f t="shared" si="16"/>
        <v>-3.1258214041104653</v>
      </c>
      <c r="AA37" s="25">
        <f t="shared" si="7"/>
        <v>-0.19368765815906622</v>
      </c>
      <c r="AB37" s="40">
        <f t="shared" si="8"/>
        <v>1</v>
      </c>
      <c r="AC37" s="23">
        <f t="shared" si="0"/>
        <v>-3.1258214041104653</v>
      </c>
      <c r="AD37" s="23"/>
      <c r="AE37" s="23">
        <f t="shared" si="9"/>
        <v>10.795304896657454</v>
      </c>
      <c r="AF37" s="23">
        <f t="shared" si="10"/>
        <v>6.065804998395263</v>
      </c>
      <c r="AG37" s="23">
        <f t="shared" si="17"/>
        <v>16.861109895052717</v>
      </c>
      <c r="AH37" s="23">
        <f t="shared" si="11"/>
        <v>16.138464545548796</v>
      </c>
      <c r="AI37" s="23">
        <f t="shared" si="12"/>
        <v>0.7226453495039209</v>
      </c>
      <c r="AJ37" s="23">
        <f t="shared" si="18"/>
        <v>1.8355367875999997</v>
      </c>
      <c r="AK37" s="23">
        <f t="shared" si="19"/>
        <v>2.5581821371039206</v>
      </c>
      <c r="AL37" s="25">
        <f t="shared" si="13"/>
        <v>0.15851459287739375</v>
      </c>
      <c r="AM37" s="40" t="str">
        <f t="shared" si="14"/>
        <v>  </v>
      </c>
      <c r="AN37" s="23">
        <f t="shared" si="15"/>
        <v>0</v>
      </c>
    </row>
    <row r="38" spans="1:40" ht="12.75">
      <c r="A38" s="1" t="s">
        <v>34</v>
      </c>
      <c r="B38" s="3">
        <v>5300</v>
      </c>
      <c r="C38" s="4">
        <v>5308</v>
      </c>
      <c r="D38" s="18">
        <v>5300</v>
      </c>
      <c r="E38" s="5">
        <v>476.0520248450839</v>
      </c>
      <c r="F38" s="5">
        <v>1070.4337294479164</v>
      </c>
      <c r="G38" s="5">
        <f t="shared" si="1"/>
        <v>1546.4857542930004</v>
      </c>
      <c r="H38" s="5">
        <v>713.5022950074796</v>
      </c>
      <c r="I38" s="6">
        <v>3431.249723199999</v>
      </c>
      <c r="J38" s="7">
        <v>15078422</v>
      </c>
      <c r="K38" s="7">
        <v>43304.6625</v>
      </c>
      <c r="L38" s="7">
        <v>7319.040300000001</v>
      </c>
      <c r="M38" s="7">
        <v>0</v>
      </c>
      <c r="N38" s="7">
        <v>0</v>
      </c>
      <c r="O38" s="7">
        <v>0</v>
      </c>
      <c r="P38" s="7">
        <v>0</v>
      </c>
      <c r="Q38" s="7">
        <v>0</v>
      </c>
      <c r="R38" s="7">
        <v>0</v>
      </c>
      <c r="S38" s="7">
        <v>0</v>
      </c>
      <c r="T38" s="8">
        <v>0</v>
      </c>
      <c r="U38" s="22">
        <f t="shared" si="2"/>
        <v>0</v>
      </c>
      <c r="V38" s="23">
        <f t="shared" si="3"/>
        <v>11.977936661292544</v>
      </c>
      <c r="W38" s="23">
        <f t="shared" si="4"/>
        <v>18.185623532959994</v>
      </c>
      <c r="X38" s="23">
        <f t="shared" si="5"/>
        <v>-6.20768687166745</v>
      </c>
      <c r="Y38" s="23">
        <f t="shared" si="6"/>
        <v>1.1362700868</v>
      </c>
      <c r="Z38" s="23">
        <f t="shared" si="16"/>
        <v>-5.07141678486745</v>
      </c>
      <c r="AA38" s="25">
        <f t="shared" si="7"/>
        <v>-0.27886955735534236</v>
      </c>
      <c r="AB38" s="40">
        <f t="shared" si="8"/>
        <v>1</v>
      </c>
      <c r="AC38" s="23">
        <f t="shared" si="0"/>
        <v>-5.07141678486745</v>
      </c>
      <c r="AD38" s="23"/>
      <c r="AE38" s="23">
        <f t="shared" si="9"/>
        <v>11.474924296854063</v>
      </c>
      <c r="AF38" s="23">
        <f t="shared" si="10"/>
        <v>6.617733786194373</v>
      </c>
      <c r="AG38" s="23">
        <f t="shared" si="17"/>
        <v>18.092658083048434</v>
      </c>
      <c r="AH38" s="23">
        <f t="shared" si="11"/>
        <v>18.185623532959994</v>
      </c>
      <c r="AI38" s="23">
        <f t="shared" si="12"/>
        <v>-0.09296544991155997</v>
      </c>
      <c r="AJ38" s="23">
        <f t="shared" si="18"/>
        <v>1.1362700868</v>
      </c>
      <c r="AK38" s="23">
        <f t="shared" si="19"/>
        <v>1.04330463688844</v>
      </c>
      <c r="AL38" s="25">
        <f t="shared" si="13"/>
        <v>0.057369747866908904</v>
      </c>
      <c r="AM38" s="40" t="str">
        <f t="shared" si="14"/>
        <v>  </v>
      </c>
      <c r="AN38" s="23">
        <f t="shared" si="15"/>
        <v>0</v>
      </c>
    </row>
    <row r="39" spans="1:40" ht="12.75">
      <c r="A39" s="1" t="s">
        <v>35</v>
      </c>
      <c r="B39" s="3">
        <v>3559</v>
      </c>
      <c r="C39" s="4">
        <v>3561</v>
      </c>
      <c r="D39" s="18">
        <v>3559</v>
      </c>
      <c r="E39" s="5">
        <v>416.1578127784477</v>
      </c>
      <c r="F39" s="5">
        <v>851.66</v>
      </c>
      <c r="G39" s="5">
        <f t="shared" si="1"/>
        <v>1267.8178127784477</v>
      </c>
      <c r="H39" s="5">
        <v>612.2885743597344</v>
      </c>
      <c r="I39" s="6">
        <v>2855.375737066666</v>
      </c>
      <c r="J39" s="7">
        <v>4636481</v>
      </c>
      <c r="K39" s="7">
        <v>38689.3246</v>
      </c>
      <c r="L39" s="7">
        <v>692.692</v>
      </c>
      <c r="M39" s="7">
        <v>0</v>
      </c>
      <c r="N39" s="7">
        <v>0</v>
      </c>
      <c r="O39" s="7">
        <v>0</v>
      </c>
      <c r="P39" s="7">
        <v>0</v>
      </c>
      <c r="Q39" s="7">
        <v>0</v>
      </c>
      <c r="R39" s="7">
        <v>0</v>
      </c>
      <c r="S39" s="7">
        <v>0</v>
      </c>
      <c r="T39" s="8">
        <v>0</v>
      </c>
      <c r="U39" s="22">
        <f t="shared" si="2"/>
        <v>0</v>
      </c>
      <c r="V39" s="23">
        <f t="shared" si="3"/>
        <v>6.69129863182479</v>
      </c>
      <c r="W39" s="23">
        <f t="shared" si="4"/>
        <v>10.162282248220263</v>
      </c>
      <c r="X39" s="23">
        <f t="shared" si="5"/>
        <v>-3.4709836163954737</v>
      </c>
      <c r="Y39" s="23">
        <f t="shared" si="6"/>
        <v>0.37320864859999997</v>
      </c>
      <c r="Z39" s="23">
        <f t="shared" si="16"/>
        <v>-3.097774967795474</v>
      </c>
      <c r="AA39" s="25">
        <f t="shared" si="7"/>
        <v>-0.3048306366749449</v>
      </c>
      <c r="AB39" s="40">
        <f t="shared" si="8"/>
        <v>1</v>
      </c>
      <c r="AC39" s="23">
        <f t="shared" si="0"/>
        <v>-3.097774967795474</v>
      </c>
      <c r="AD39" s="23"/>
      <c r="AE39" s="23">
        <f t="shared" si="9"/>
        <v>6.3170290339498925</v>
      </c>
      <c r="AF39" s="23">
        <f t="shared" si="10"/>
        <v>3.813486313256016</v>
      </c>
      <c r="AG39" s="23">
        <f t="shared" si="17"/>
        <v>10.130515347205908</v>
      </c>
      <c r="AH39" s="23">
        <f t="shared" si="11"/>
        <v>10.162282248220263</v>
      </c>
      <c r="AI39" s="23">
        <f t="shared" si="12"/>
        <v>-0.03176690101435575</v>
      </c>
      <c r="AJ39" s="23">
        <f t="shared" si="18"/>
        <v>0.37320864859999997</v>
      </c>
      <c r="AK39" s="23">
        <f t="shared" si="19"/>
        <v>0.3414417475856442</v>
      </c>
      <c r="AL39" s="25">
        <f t="shared" si="13"/>
        <v>0.03359892386825228</v>
      </c>
      <c r="AM39" s="40" t="str">
        <f t="shared" si="14"/>
        <v>  </v>
      </c>
      <c r="AN39" s="23">
        <f t="shared" si="15"/>
        <v>0</v>
      </c>
    </row>
    <row r="40" spans="1:40" ht="12.75">
      <c r="A40" s="1" t="s">
        <v>36</v>
      </c>
      <c r="B40" s="3">
        <v>3719</v>
      </c>
      <c r="C40" s="4">
        <v>3719</v>
      </c>
      <c r="D40" s="18">
        <v>3719</v>
      </c>
      <c r="E40" s="5">
        <v>420.3713212723888</v>
      </c>
      <c r="F40" s="5">
        <v>870.9879480200352</v>
      </c>
      <c r="G40" s="5">
        <f t="shared" si="1"/>
        <v>1291.359269292424</v>
      </c>
      <c r="H40" s="5">
        <v>601.3767272373697</v>
      </c>
      <c r="I40" s="6">
        <v>2749.3525418666663</v>
      </c>
      <c r="J40" s="7">
        <v>7166168</v>
      </c>
      <c r="K40" s="7">
        <v>39807.4463</v>
      </c>
      <c r="L40" s="7">
        <v>4926.2122</v>
      </c>
      <c r="M40" s="7">
        <v>1844800</v>
      </c>
      <c r="N40" s="7">
        <v>0</v>
      </c>
      <c r="O40" s="7">
        <v>0</v>
      </c>
      <c r="P40" s="7">
        <v>0</v>
      </c>
      <c r="Q40" s="7">
        <v>0</v>
      </c>
      <c r="R40" s="7">
        <v>0</v>
      </c>
      <c r="S40" s="7">
        <v>0</v>
      </c>
      <c r="T40" s="8">
        <v>0</v>
      </c>
      <c r="U40" s="22">
        <f t="shared" si="2"/>
        <v>0</v>
      </c>
      <c r="V40" s="23">
        <f t="shared" si="3"/>
        <v>7.039085171094303</v>
      </c>
      <c r="W40" s="23">
        <f t="shared" si="4"/>
        <v>10.224842103202132</v>
      </c>
      <c r="X40" s="23">
        <f t="shared" si="5"/>
        <v>-3.1857569321078287</v>
      </c>
      <c r="Y40" s="23">
        <f t="shared" si="6"/>
        <v>2.4054977545</v>
      </c>
      <c r="Z40" s="23">
        <f t="shared" si="16"/>
        <v>-0.7802591776078289</v>
      </c>
      <c r="AA40" s="25">
        <f t="shared" si="7"/>
        <v>-0.0763101444239881</v>
      </c>
      <c r="AB40" s="40">
        <f t="shared" si="8"/>
        <v>1</v>
      </c>
      <c r="AC40" s="23">
        <f t="shared" si="0"/>
        <v>-0.7802591776078289</v>
      </c>
      <c r="AD40" s="23"/>
      <c r="AE40" s="23">
        <f t="shared" si="9"/>
        <v>6.723591171497934</v>
      </c>
      <c r="AF40" s="23">
        <f t="shared" si="10"/>
        <v>3.9139100850426107</v>
      </c>
      <c r="AG40" s="23">
        <f t="shared" si="17"/>
        <v>10.637501256540546</v>
      </c>
      <c r="AH40" s="23">
        <f t="shared" si="11"/>
        <v>10.224842103202132</v>
      </c>
      <c r="AI40" s="23">
        <f t="shared" si="12"/>
        <v>0.41265915333841363</v>
      </c>
      <c r="AJ40" s="23">
        <f t="shared" si="18"/>
        <v>2.4054977545</v>
      </c>
      <c r="AK40" s="23">
        <f t="shared" si="19"/>
        <v>2.8181569078384134</v>
      </c>
      <c r="AL40" s="25">
        <f t="shared" si="13"/>
        <v>0.2756186236808338</v>
      </c>
      <c r="AM40" s="40" t="str">
        <f t="shared" si="14"/>
        <v>  </v>
      </c>
      <c r="AN40" s="23">
        <f t="shared" si="15"/>
        <v>0</v>
      </c>
    </row>
    <row r="41" spans="1:40" ht="12.75">
      <c r="A41" s="1" t="s">
        <v>37</v>
      </c>
      <c r="B41" s="3">
        <v>2306</v>
      </c>
      <c r="C41" s="4">
        <v>2306</v>
      </c>
      <c r="D41" s="18">
        <v>2306</v>
      </c>
      <c r="E41" s="5">
        <v>396.09675109185076</v>
      </c>
      <c r="F41" s="5">
        <v>967.8489583177542</v>
      </c>
      <c r="G41" s="5">
        <f t="shared" si="1"/>
        <v>1363.945709409605</v>
      </c>
      <c r="H41" s="5">
        <v>678.0961016377233</v>
      </c>
      <c r="I41" s="6">
        <v>2752.2239887999995</v>
      </c>
      <c r="J41" s="7">
        <v>15459236</v>
      </c>
      <c r="K41" s="7">
        <v>43472.9823</v>
      </c>
      <c r="L41" s="7">
        <v>1989.832</v>
      </c>
      <c r="M41" s="7">
        <v>0</v>
      </c>
      <c r="N41" s="7">
        <v>0</v>
      </c>
      <c r="O41" s="7">
        <v>0</v>
      </c>
      <c r="P41" s="7">
        <v>0</v>
      </c>
      <c r="Q41" s="7">
        <v>0</v>
      </c>
      <c r="R41" s="7">
        <v>0</v>
      </c>
      <c r="S41" s="7">
        <v>0</v>
      </c>
      <c r="T41" s="8">
        <v>0</v>
      </c>
      <c r="U41" s="22">
        <f t="shared" si="2"/>
        <v>0</v>
      </c>
      <c r="V41" s="23">
        <f t="shared" si="3"/>
        <v>4.708948416275139</v>
      </c>
      <c r="W41" s="23">
        <f t="shared" si="4"/>
        <v>6.346628518172799</v>
      </c>
      <c r="X41" s="23">
        <f t="shared" si="5"/>
        <v>-1.6376801018976597</v>
      </c>
      <c r="Y41" s="23">
        <f t="shared" si="6"/>
        <v>1.1585278062999997</v>
      </c>
      <c r="Z41" s="23">
        <f t="shared" si="16"/>
        <v>-0.4791522955976599</v>
      </c>
      <c r="AA41" s="25">
        <f t="shared" si="7"/>
        <v>-0.07549713902833065</v>
      </c>
      <c r="AB41" s="40">
        <f t="shared" si="8"/>
        <v>1</v>
      </c>
      <c r="AC41" s="23">
        <f t="shared" si="0"/>
        <v>-0.4791522955976599</v>
      </c>
      <c r="AD41" s="23"/>
      <c r="AE41" s="23">
        <f t="shared" si="9"/>
        <v>4.403362328257968</v>
      </c>
      <c r="AF41" s="23">
        <f t="shared" si="10"/>
        <v>2.736456818159032</v>
      </c>
      <c r="AG41" s="23">
        <f t="shared" si="17"/>
        <v>7.139819146417</v>
      </c>
      <c r="AH41" s="23">
        <f t="shared" si="11"/>
        <v>6.346628518172799</v>
      </c>
      <c r="AI41" s="23">
        <f t="shared" si="12"/>
        <v>0.7931906282442016</v>
      </c>
      <c r="AJ41" s="23">
        <f t="shared" si="18"/>
        <v>1.1585278062999997</v>
      </c>
      <c r="AK41" s="23">
        <f t="shared" si="19"/>
        <v>1.9517184345442014</v>
      </c>
      <c r="AL41" s="25">
        <f t="shared" si="13"/>
        <v>0.3075205093469222</v>
      </c>
      <c r="AM41" s="40" t="str">
        <f t="shared" si="14"/>
        <v>  </v>
      </c>
      <c r="AN41" s="23">
        <f t="shared" si="15"/>
        <v>0</v>
      </c>
    </row>
    <row r="42" spans="1:40" ht="12.75">
      <c r="A42" s="1" t="s">
        <v>38</v>
      </c>
      <c r="B42" s="3">
        <v>1553</v>
      </c>
      <c r="C42" s="4">
        <v>1553</v>
      </c>
      <c r="D42" s="18">
        <v>1553</v>
      </c>
      <c r="E42" s="5">
        <v>441.63450065682486</v>
      </c>
      <c r="F42" s="5">
        <v>928.0867506451302</v>
      </c>
      <c r="G42" s="5">
        <f t="shared" si="1"/>
        <v>1369.7212513019551</v>
      </c>
      <c r="H42" s="5">
        <v>719.5134901200657</v>
      </c>
      <c r="I42" s="6">
        <v>3485.5367340444436</v>
      </c>
      <c r="J42" s="7">
        <v>1018448</v>
      </c>
      <c r="K42" s="7">
        <v>37090.154</v>
      </c>
      <c r="L42" s="7">
        <v>68.0732</v>
      </c>
      <c r="M42" s="7">
        <v>0</v>
      </c>
      <c r="N42" s="7">
        <v>0</v>
      </c>
      <c r="O42" s="7">
        <v>0</v>
      </c>
      <c r="P42" s="7">
        <v>0</v>
      </c>
      <c r="Q42" s="7">
        <v>0</v>
      </c>
      <c r="R42" s="7">
        <v>0</v>
      </c>
      <c r="S42" s="7">
        <v>0</v>
      </c>
      <c r="T42" s="8">
        <v>0</v>
      </c>
      <c r="U42" s="22">
        <f t="shared" si="2"/>
        <v>0</v>
      </c>
      <c r="V42" s="23">
        <f t="shared" si="3"/>
        <v>3.2445815534283984</v>
      </c>
      <c r="W42" s="23">
        <f t="shared" si="4"/>
        <v>5.413038547971022</v>
      </c>
      <c r="X42" s="23">
        <f t="shared" si="5"/>
        <v>-2.1684569945426233</v>
      </c>
      <c r="Y42" s="23">
        <f t="shared" si="6"/>
        <v>0.1104864832</v>
      </c>
      <c r="Z42" s="23">
        <f t="shared" si="16"/>
        <v>-2.0579705113426234</v>
      </c>
      <c r="AA42" s="25">
        <f t="shared" si="7"/>
        <v>-0.380187669661805</v>
      </c>
      <c r="AB42" s="40">
        <f t="shared" si="8"/>
        <v>1</v>
      </c>
      <c r="AC42" s="23">
        <f t="shared" si="0"/>
        <v>-2.0579705113426234</v>
      </c>
      <c r="AD42" s="23"/>
      <c r="AE42" s="23">
        <f t="shared" si="9"/>
        <v>2.9780479445807106</v>
      </c>
      <c r="AF42" s="23">
        <f t="shared" si="10"/>
        <v>1.9554577877738089</v>
      </c>
      <c r="AG42" s="23">
        <f t="shared" si="17"/>
        <v>4.9335057323545195</v>
      </c>
      <c r="AH42" s="23">
        <f t="shared" si="11"/>
        <v>5.413038547971022</v>
      </c>
      <c r="AI42" s="23">
        <f t="shared" si="12"/>
        <v>-0.4795328156165022</v>
      </c>
      <c r="AJ42" s="23">
        <f t="shared" si="18"/>
        <v>0.1104864832</v>
      </c>
      <c r="AK42" s="23">
        <f t="shared" si="19"/>
        <v>-0.3690463324165022</v>
      </c>
      <c r="AL42" s="25">
        <f t="shared" si="13"/>
        <v>-0.06817729619805357</v>
      </c>
      <c r="AM42" s="40">
        <f t="shared" si="14"/>
        <v>1</v>
      </c>
      <c r="AN42" s="23">
        <f t="shared" si="15"/>
        <v>-0.3690463324165022</v>
      </c>
    </row>
    <row r="43" spans="1:40" ht="12.75">
      <c r="A43" s="1" t="s">
        <v>39</v>
      </c>
      <c r="B43" s="3">
        <v>5887</v>
      </c>
      <c r="C43" s="4">
        <v>5887.5</v>
      </c>
      <c r="D43" s="18">
        <v>5887</v>
      </c>
      <c r="E43" s="5">
        <v>497.55709325715867</v>
      </c>
      <c r="F43" s="5">
        <v>961.2700416654885</v>
      </c>
      <c r="G43" s="5">
        <f t="shared" si="1"/>
        <v>1458.8271349226472</v>
      </c>
      <c r="H43" s="5">
        <v>634.4243176601677</v>
      </c>
      <c r="I43" s="6">
        <v>2912.2407276444437</v>
      </c>
      <c r="J43" s="7">
        <v>6027049</v>
      </c>
      <c r="K43" s="7">
        <v>39303.9557</v>
      </c>
      <c r="L43" s="7">
        <v>5581.986199999999</v>
      </c>
      <c r="M43" s="7">
        <v>0</v>
      </c>
      <c r="N43" s="7">
        <v>0</v>
      </c>
      <c r="O43" s="7">
        <v>0</v>
      </c>
      <c r="P43" s="7">
        <v>0</v>
      </c>
      <c r="Q43" s="7">
        <v>0</v>
      </c>
      <c r="R43" s="7">
        <v>0</v>
      </c>
      <c r="S43" s="7">
        <v>0</v>
      </c>
      <c r="T43" s="8">
        <v>0</v>
      </c>
      <c r="U43" s="22">
        <f t="shared" si="2"/>
        <v>0</v>
      </c>
      <c r="V43" s="23">
        <f t="shared" si="3"/>
        <v>12.322971301355032</v>
      </c>
      <c r="W43" s="23">
        <f t="shared" si="4"/>
        <v>17.144361163642838</v>
      </c>
      <c r="X43" s="23">
        <f t="shared" si="5"/>
        <v>-4.8213898622878055</v>
      </c>
      <c r="Y43" s="23">
        <f t="shared" si="6"/>
        <v>0.4788334699</v>
      </c>
      <c r="Z43" s="23">
        <f t="shared" si="16"/>
        <v>-4.342556392387806</v>
      </c>
      <c r="AA43" s="25">
        <f t="shared" si="7"/>
        <v>-0.2532935669598959</v>
      </c>
      <c r="AB43" s="40">
        <f t="shared" si="8"/>
        <v>1</v>
      </c>
      <c r="AC43" s="23">
        <f t="shared" si="0"/>
        <v>-4.342556392387806</v>
      </c>
      <c r="AD43" s="23"/>
      <c r="AE43" s="23">
        <f t="shared" si="9"/>
        <v>12.023361480605473</v>
      </c>
      <c r="AF43" s="23">
        <f t="shared" si="10"/>
        <v>6.535997926614463</v>
      </c>
      <c r="AG43" s="23">
        <f t="shared" si="17"/>
        <v>18.559359407219937</v>
      </c>
      <c r="AH43" s="23">
        <f t="shared" si="11"/>
        <v>17.144361163642838</v>
      </c>
      <c r="AI43" s="23">
        <f t="shared" si="12"/>
        <v>1.4149982435770987</v>
      </c>
      <c r="AJ43" s="23">
        <f t="shared" si="18"/>
        <v>0.4788334699</v>
      </c>
      <c r="AK43" s="23">
        <f t="shared" si="19"/>
        <v>1.8938317134770988</v>
      </c>
      <c r="AL43" s="25">
        <f t="shared" si="13"/>
        <v>0.11046382512596911</v>
      </c>
      <c r="AM43" s="40" t="str">
        <f t="shared" si="14"/>
        <v>  </v>
      </c>
      <c r="AN43" s="23">
        <f t="shared" si="15"/>
        <v>0</v>
      </c>
    </row>
    <row r="44" spans="1:40" ht="12.75">
      <c r="A44" s="1" t="s">
        <v>40</v>
      </c>
      <c r="B44" s="3">
        <v>4669</v>
      </c>
      <c r="C44" s="4">
        <v>4687</v>
      </c>
      <c r="D44" s="18">
        <v>4669</v>
      </c>
      <c r="E44" s="5">
        <v>563.6855634802323</v>
      </c>
      <c r="F44" s="5">
        <v>1070.44</v>
      </c>
      <c r="G44" s="5">
        <f t="shared" si="1"/>
        <v>1634.1255634802324</v>
      </c>
      <c r="H44" s="5">
        <v>641.525135007235</v>
      </c>
      <c r="I44" s="6">
        <v>3137.0333279999995</v>
      </c>
      <c r="J44" s="7">
        <v>-5843153</v>
      </c>
      <c r="K44" s="7">
        <v>0</v>
      </c>
      <c r="L44" s="7">
        <v>17651.7666</v>
      </c>
      <c r="M44" s="7">
        <v>2515200</v>
      </c>
      <c r="N44" s="7">
        <v>0</v>
      </c>
      <c r="O44" s="7">
        <v>0</v>
      </c>
      <c r="P44" s="7">
        <v>0</v>
      </c>
      <c r="Q44" s="7">
        <v>0</v>
      </c>
      <c r="R44" s="7">
        <v>0</v>
      </c>
      <c r="S44" s="7">
        <v>0</v>
      </c>
      <c r="T44" s="8">
        <v>0</v>
      </c>
      <c r="U44" s="22">
        <f t="shared" si="2"/>
        <v>0</v>
      </c>
      <c r="V44" s="23">
        <f t="shared" si="3"/>
        <v>10.625013111237983</v>
      </c>
      <c r="W44" s="23">
        <f t="shared" si="4"/>
        <v>14.646808608431998</v>
      </c>
      <c r="X44" s="23">
        <f t="shared" si="5"/>
        <v>-4.021795497194015</v>
      </c>
      <c r="Y44" s="23">
        <f t="shared" si="6"/>
        <v>2.1121447505999997</v>
      </c>
      <c r="Z44" s="23">
        <f t="shared" si="16"/>
        <v>-1.9096507465940151</v>
      </c>
      <c r="AA44" s="25">
        <f t="shared" si="7"/>
        <v>-0.13037998909159304</v>
      </c>
      <c r="AB44" s="40">
        <f t="shared" si="8"/>
        <v>1</v>
      </c>
      <c r="AC44" s="23">
        <f t="shared" si="0"/>
        <v>-1.9096507465940151</v>
      </c>
      <c r="AD44" s="23"/>
      <c r="AE44" s="23">
        <f t="shared" si="9"/>
        <v>10.681625158244888</v>
      </c>
      <c r="AF44" s="23">
        <f t="shared" si="10"/>
        <v>5.2417414968603655</v>
      </c>
      <c r="AG44" s="23">
        <f t="shared" si="17"/>
        <v>15.923366655105253</v>
      </c>
      <c r="AH44" s="23">
        <f t="shared" si="11"/>
        <v>14.646808608431998</v>
      </c>
      <c r="AI44" s="23">
        <f t="shared" si="12"/>
        <v>1.2765580466732551</v>
      </c>
      <c r="AJ44" s="23">
        <f t="shared" si="18"/>
        <v>2.1121447505999997</v>
      </c>
      <c r="AK44" s="23">
        <f t="shared" si="19"/>
        <v>3.388702797273255</v>
      </c>
      <c r="AL44" s="25">
        <f t="shared" si="13"/>
        <v>0.23136117142422533</v>
      </c>
      <c r="AM44" s="40" t="str">
        <f t="shared" si="14"/>
        <v>  </v>
      </c>
      <c r="AN44" s="23">
        <f t="shared" si="15"/>
        <v>0</v>
      </c>
    </row>
    <row r="45" spans="1:40" ht="12.75">
      <c r="A45" s="1" t="s">
        <v>41</v>
      </c>
      <c r="B45" s="3">
        <v>4331</v>
      </c>
      <c r="C45" s="4">
        <v>4331</v>
      </c>
      <c r="D45" s="18">
        <v>4331</v>
      </c>
      <c r="E45" s="5">
        <v>414.0111450891374</v>
      </c>
      <c r="F45" s="5">
        <v>1011.9076166897113</v>
      </c>
      <c r="G45" s="5">
        <f t="shared" si="1"/>
        <v>1425.9187617788486</v>
      </c>
      <c r="H45" s="5">
        <v>646.7767361091695</v>
      </c>
      <c r="I45" s="6">
        <v>2773.2744831999994</v>
      </c>
      <c r="J45" s="7">
        <v>19274678</v>
      </c>
      <c r="K45" s="7">
        <v>45159.4077</v>
      </c>
      <c r="L45" s="7">
        <v>0</v>
      </c>
      <c r="M45" s="7">
        <v>0</v>
      </c>
      <c r="N45" s="7">
        <v>0</v>
      </c>
      <c r="O45" s="7">
        <v>0</v>
      </c>
      <c r="P45" s="7">
        <v>0</v>
      </c>
      <c r="Q45" s="7">
        <v>0</v>
      </c>
      <c r="R45" s="7">
        <v>0</v>
      </c>
      <c r="S45" s="7">
        <v>0</v>
      </c>
      <c r="T45" s="8">
        <v>0</v>
      </c>
      <c r="U45" s="22">
        <f t="shared" si="2"/>
        <v>0</v>
      </c>
      <c r="V45" s="23">
        <f t="shared" si="3"/>
        <v>8.976844201353005</v>
      </c>
      <c r="W45" s="23">
        <f t="shared" si="4"/>
        <v>12.011051786739197</v>
      </c>
      <c r="X45" s="23">
        <f t="shared" si="5"/>
        <v>-3.0342075853861914</v>
      </c>
      <c r="Y45" s="23">
        <f t="shared" si="6"/>
        <v>1.4329362237</v>
      </c>
      <c r="Z45" s="23">
        <f t="shared" si="16"/>
        <v>-1.6012713616861913</v>
      </c>
      <c r="AA45" s="25">
        <f t="shared" si="7"/>
        <v>-0.1333164980151093</v>
      </c>
      <c r="AB45" s="40">
        <f t="shared" si="8"/>
        <v>1</v>
      </c>
      <c r="AC45" s="23">
        <f t="shared" si="0"/>
        <v>-1.6012713616861913</v>
      </c>
      <c r="AD45" s="23"/>
      <c r="AE45" s="23">
        <f t="shared" si="9"/>
        <v>8.64591582016987</v>
      </c>
      <c r="AF45" s="23">
        <f t="shared" si="10"/>
        <v>4.902082577155423</v>
      </c>
      <c r="AG45" s="23">
        <f t="shared" si="17"/>
        <v>13.547998397325294</v>
      </c>
      <c r="AH45" s="23">
        <f t="shared" si="11"/>
        <v>12.011051786739197</v>
      </c>
      <c r="AI45" s="23">
        <f t="shared" si="12"/>
        <v>1.5369466105860976</v>
      </c>
      <c r="AJ45" s="23">
        <f t="shared" si="18"/>
        <v>1.4329362237</v>
      </c>
      <c r="AK45" s="23">
        <f t="shared" si="19"/>
        <v>2.9698828342860977</v>
      </c>
      <c r="AL45" s="25">
        <f t="shared" si="13"/>
        <v>0.24726251181141332</v>
      </c>
      <c r="AM45" s="40" t="str">
        <f t="shared" si="14"/>
        <v>  </v>
      </c>
      <c r="AN45" s="23">
        <f t="shared" si="15"/>
        <v>0</v>
      </c>
    </row>
    <row r="46" spans="1:40" ht="12.75">
      <c r="A46" s="1" t="s">
        <v>42</v>
      </c>
      <c r="B46" s="3">
        <v>9917</v>
      </c>
      <c r="C46" s="4">
        <v>9917</v>
      </c>
      <c r="D46" s="18">
        <v>9917</v>
      </c>
      <c r="E46" s="5">
        <v>519.5888910459859</v>
      </c>
      <c r="F46" s="5">
        <v>984.0865197960104</v>
      </c>
      <c r="G46" s="5">
        <f t="shared" si="1"/>
        <v>1503.6754108419964</v>
      </c>
      <c r="H46" s="5">
        <v>611.7133723303359</v>
      </c>
      <c r="I46" s="6">
        <v>3001.7008273777774</v>
      </c>
      <c r="J46" s="7">
        <v>36192454</v>
      </c>
      <c r="K46" s="7">
        <v>52637.0647</v>
      </c>
      <c r="L46" s="7">
        <v>4483.6416</v>
      </c>
      <c r="M46" s="7">
        <v>0</v>
      </c>
      <c r="N46" s="7">
        <v>0</v>
      </c>
      <c r="O46" s="7">
        <v>0</v>
      </c>
      <c r="P46" s="7">
        <v>0</v>
      </c>
      <c r="Q46" s="7">
        <v>0</v>
      </c>
      <c r="R46" s="7">
        <v>0</v>
      </c>
      <c r="S46" s="7">
        <v>0</v>
      </c>
      <c r="T46" s="8">
        <v>0</v>
      </c>
      <c r="U46" s="22">
        <f t="shared" si="2"/>
        <v>0</v>
      </c>
      <c r="V46" s="23">
        <f t="shared" si="3"/>
        <v>20.97831056272002</v>
      </c>
      <c r="W46" s="23">
        <f t="shared" si="4"/>
        <v>29.76786710510542</v>
      </c>
      <c r="X46" s="23">
        <f t="shared" si="5"/>
        <v>-8.789556542385402</v>
      </c>
      <c r="Y46" s="23">
        <f t="shared" si="6"/>
        <v>2.6629773943</v>
      </c>
      <c r="Z46" s="23">
        <f t="shared" si="16"/>
        <v>-6.126579148085401</v>
      </c>
      <c r="AA46" s="25">
        <f t="shared" si="7"/>
        <v>-0.2058118281183352</v>
      </c>
      <c r="AB46" s="40">
        <f t="shared" si="8"/>
        <v>1</v>
      </c>
      <c r="AC46" s="23">
        <f t="shared" si="0"/>
        <v>-6.126579148085401</v>
      </c>
      <c r="AD46" s="23"/>
      <c r="AE46" s="23">
        <f t="shared" si="9"/>
        <v>20.876728669048106</v>
      </c>
      <c r="AF46" s="23">
        <f t="shared" si="10"/>
        <v>10.616132648449897</v>
      </c>
      <c r="AG46" s="23">
        <f t="shared" si="17"/>
        <v>31.492861317498004</v>
      </c>
      <c r="AH46" s="23">
        <f t="shared" si="11"/>
        <v>29.76786710510542</v>
      </c>
      <c r="AI46" s="23">
        <f t="shared" si="12"/>
        <v>1.724994212392584</v>
      </c>
      <c r="AJ46" s="23">
        <f t="shared" si="18"/>
        <v>2.6629773943</v>
      </c>
      <c r="AK46" s="23">
        <f t="shared" si="19"/>
        <v>4.3879716066925845</v>
      </c>
      <c r="AL46" s="25">
        <f t="shared" si="13"/>
        <v>0.14740631538025153</v>
      </c>
      <c r="AM46" s="40" t="str">
        <f t="shared" si="14"/>
        <v>  </v>
      </c>
      <c r="AN46" s="23">
        <f t="shared" si="15"/>
        <v>0</v>
      </c>
    </row>
    <row r="47" spans="1:40" ht="12.75">
      <c r="A47" s="1" t="s">
        <v>43</v>
      </c>
      <c r="B47" s="3">
        <v>23</v>
      </c>
      <c r="C47" s="4">
        <v>23</v>
      </c>
      <c r="D47" s="18">
        <v>23</v>
      </c>
      <c r="E47" s="5">
        <v>12371.455561347133</v>
      </c>
      <c r="F47" s="5">
        <v>8182.649821502655</v>
      </c>
      <c r="G47" s="5">
        <f t="shared" si="1"/>
        <v>20554.10538284979</v>
      </c>
      <c r="H47" s="5">
        <v>658.2580282072424</v>
      </c>
      <c r="I47" s="6">
        <v>2866.000268444444</v>
      </c>
      <c r="J47" s="7">
        <v>17336863</v>
      </c>
      <c r="K47" s="7">
        <v>44302.8934</v>
      </c>
      <c r="L47" s="7">
        <v>1033.5</v>
      </c>
      <c r="M47" s="7">
        <v>0</v>
      </c>
      <c r="N47" s="7">
        <v>0</v>
      </c>
      <c r="O47" s="7">
        <v>0</v>
      </c>
      <c r="P47" s="7">
        <v>0</v>
      </c>
      <c r="Q47" s="7">
        <v>0</v>
      </c>
      <c r="R47" s="7">
        <v>0</v>
      </c>
      <c r="S47" s="7">
        <v>0</v>
      </c>
      <c r="T47" s="8">
        <v>0</v>
      </c>
      <c r="U47" s="22">
        <f t="shared" si="2"/>
        <v>0</v>
      </c>
      <c r="V47" s="23">
        <f t="shared" si="3"/>
        <v>0.4878843584543117</v>
      </c>
      <c r="W47" s="23">
        <f t="shared" si="4"/>
        <v>0.06591800617422222</v>
      </c>
      <c r="X47" s="23">
        <f t="shared" si="5"/>
        <v>0.4219663522800895</v>
      </c>
      <c r="Y47" s="23">
        <f t="shared" si="6"/>
        <v>1.2935905293999999</v>
      </c>
      <c r="Z47" s="23">
        <f t="shared" si="16"/>
        <v>1.7155568816800892</v>
      </c>
      <c r="AA47" s="25">
        <f t="shared" si="7"/>
        <v>26.025618510757866</v>
      </c>
      <c r="AB47" s="40" t="str">
        <f t="shared" si="8"/>
        <v>  </v>
      </c>
      <c r="AC47" s="23">
        <f t="shared" si="0"/>
        <v>0</v>
      </c>
      <c r="AD47" s="23"/>
      <c r="AE47" s="23">
        <f t="shared" si="9"/>
        <v>0.6618421933277632</v>
      </c>
      <c r="AF47" s="23">
        <f t="shared" si="10"/>
        <v>0.026494885635341508</v>
      </c>
      <c r="AG47" s="23">
        <f t="shared" si="17"/>
        <v>0.6883370789631047</v>
      </c>
      <c r="AH47" s="23">
        <f t="shared" si="11"/>
        <v>0.06591800617422222</v>
      </c>
      <c r="AI47" s="23">
        <f t="shared" si="12"/>
        <v>0.6224190727888825</v>
      </c>
      <c r="AJ47" s="23">
        <f t="shared" si="18"/>
        <v>1.2935905293999999</v>
      </c>
      <c r="AK47" s="23">
        <f t="shared" si="19"/>
        <v>1.9160096021888824</v>
      </c>
      <c r="AL47" s="25">
        <f t="shared" si="13"/>
        <v>29.06655879616325</v>
      </c>
      <c r="AM47" s="40" t="str">
        <f t="shared" si="14"/>
        <v>  </v>
      </c>
      <c r="AN47" s="23">
        <f t="shared" si="15"/>
        <v>0</v>
      </c>
    </row>
    <row r="48" spans="1:40" ht="12.75">
      <c r="A48" s="1" t="s">
        <v>44</v>
      </c>
      <c r="B48" s="3">
        <v>1889</v>
      </c>
      <c r="C48" s="4">
        <v>1889</v>
      </c>
      <c r="D48" s="18">
        <v>1889</v>
      </c>
      <c r="E48" s="5">
        <v>1692.327485131114</v>
      </c>
      <c r="F48" s="5">
        <v>1355.13</v>
      </c>
      <c r="G48" s="5">
        <f t="shared" si="1"/>
        <v>3047.457485131114</v>
      </c>
      <c r="H48" s="5">
        <v>812.3334771560848</v>
      </c>
      <c r="I48" s="6">
        <v>4144.703074488888</v>
      </c>
      <c r="J48" s="7">
        <v>13989428</v>
      </c>
      <c r="K48" s="7">
        <v>42823.3272</v>
      </c>
      <c r="L48" s="7">
        <v>742.8798</v>
      </c>
      <c r="M48" s="7">
        <v>0</v>
      </c>
      <c r="N48" s="7">
        <v>0</v>
      </c>
      <c r="O48" s="7">
        <v>0</v>
      </c>
      <c r="P48" s="7">
        <v>0</v>
      </c>
      <c r="Q48" s="7">
        <v>0</v>
      </c>
      <c r="R48" s="7">
        <v>0</v>
      </c>
      <c r="S48" s="7">
        <v>0</v>
      </c>
      <c r="T48" s="8">
        <v>0</v>
      </c>
      <c r="U48" s="22">
        <f t="shared" si="2"/>
        <v>0</v>
      </c>
      <c r="V48" s="23">
        <f t="shared" si="3"/>
        <v>7.291145127760518</v>
      </c>
      <c r="W48" s="23">
        <f t="shared" si="4"/>
        <v>7.82934410770951</v>
      </c>
      <c r="X48" s="23">
        <f t="shared" si="5"/>
        <v>-0.5381989799489917</v>
      </c>
      <c r="Y48" s="23">
        <f t="shared" si="6"/>
        <v>1.050805023</v>
      </c>
      <c r="Z48" s="23">
        <f t="shared" si="16"/>
        <v>0.5126060430510082</v>
      </c>
      <c r="AA48" s="25">
        <f t="shared" si="7"/>
        <v>0.06547241199249985</v>
      </c>
      <c r="AB48" s="40" t="str">
        <f t="shared" si="8"/>
        <v>  </v>
      </c>
      <c r="AC48" s="23">
        <f t="shared" si="0"/>
        <v>0</v>
      </c>
      <c r="AD48" s="23"/>
      <c r="AE48" s="23">
        <f t="shared" si="9"/>
        <v>8.059306065177744</v>
      </c>
      <c r="AF48" s="23">
        <f t="shared" si="10"/>
        <v>2.685371392108727</v>
      </c>
      <c r="AG48" s="23">
        <f t="shared" si="17"/>
        <v>10.744677457286471</v>
      </c>
      <c r="AH48" s="23">
        <f t="shared" si="11"/>
        <v>7.82934410770951</v>
      </c>
      <c r="AI48" s="23">
        <f t="shared" si="12"/>
        <v>2.9153333495769616</v>
      </c>
      <c r="AJ48" s="23">
        <f t="shared" si="18"/>
        <v>1.050805023</v>
      </c>
      <c r="AK48" s="23">
        <f t="shared" si="19"/>
        <v>3.9661383725769612</v>
      </c>
      <c r="AL48" s="25">
        <f t="shared" si="13"/>
        <v>0.5065735159949769</v>
      </c>
      <c r="AM48" s="40" t="str">
        <f t="shared" si="14"/>
        <v>  </v>
      </c>
      <c r="AN48" s="23">
        <f t="shared" si="15"/>
        <v>0</v>
      </c>
    </row>
    <row r="49" spans="1:40" ht="12.75">
      <c r="A49" s="1" t="s">
        <v>45</v>
      </c>
      <c r="B49" s="3">
        <v>8059</v>
      </c>
      <c r="C49" s="4">
        <v>8059</v>
      </c>
      <c r="D49" s="18">
        <v>8059</v>
      </c>
      <c r="E49" s="5">
        <v>487.0579471620178</v>
      </c>
      <c r="F49" s="5">
        <v>1050.570728708965</v>
      </c>
      <c r="G49" s="5">
        <f t="shared" si="1"/>
        <v>1537.6286758709828</v>
      </c>
      <c r="H49" s="5">
        <v>663.1021715214496</v>
      </c>
      <c r="I49" s="6">
        <v>3075.9902483555547</v>
      </c>
      <c r="J49" s="7">
        <v>22240184</v>
      </c>
      <c r="K49" s="7">
        <v>46470.1613</v>
      </c>
      <c r="L49" s="7">
        <v>5959.85</v>
      </c>
      <c r="M49" s="7">
        <v>0</v>
      </c>
      <c r="N49" s="7">
        <v>0</v>
      </c>
      <c r="O49" s="7">
        <v>0</v>
      </c>
      <c r="P49" s="7">
        <v>0</v>
      </c>
      <c r="Q49" s="7">
        <v>0</v>
      </c>
      <c r="R49" s="7">
        <v>0</v>
      </c>
      <c r="S49" s="7">
        <v>0</v>
      </c>
      <c r="T49" s="8">
        <v>0</v>
      </c>
      <c r="U49" s="22">
        <f t="shared" si="2"/>
        <v>0</v>
      </c>
      <c r="V49" s="23">
        <f t="shared" si="3"/>
        <v>17.73568989913561</v>
      </c>
      <c r="W49" s="23">
        <f t="shared" si="4"/>
        <v>24.789405411497413</v>
      </c>
      <c r="X49" s="23">
        <f t="shared" si="5"/>
        <v>-7.053715512361801</v>
      </c>
      <c r="Y49" s="23">
        <f t="shared" si="6"/>
        <v>1.6537232593</v>
      </c>
      <c r="Z49" s="23">
        <f t="shared" si="16"/>
        <v>-5.399992253061802</v>
      </c>
      <c r="AA49" s="25">
        <f t="shared" si="7"/>
        <v>-0.21783468233398073</v>
      </c>
      <c r="AB49" s="40">
        <f t="shared" si="8"/>
        <v>1</v>
      </c>
      <c r="AC49" s="23">
        <f t="shared" si="0"/>
        <v>-5.399992253061802</v>
      </c>
      <c r="AD49" s="23"/>
      <c r="AE49" s="23">
        <f t="shared" si="9"/>
        <v>17.348449298381947</v>
      </c>
      <c r="AF49" s="23">
        <f t="shared" si="10"/>
        <v>9.351895700509884</v>
      </c>
      <c r="AG49" s="23">
        <f t="shared" si="17"/>
        <v>26.70034499889183</v>
      </c>
      <c r="AH49" s="23">
        <f t="shared" si="11"/>
        <v>24.789405411497413</v>
      </c>
      <c r="AI49" s="23">
        <f t="shared" si="12"/>
        <v>1.9109395873944166</v>
      </c>
      <c r="AJ49" s="23">
        <f t="shared" si="18"/>
        <v>1.6537232593</v>
      </c>
      <c r="AK49" s="23">
        <f t="shared" si="19"/>
        <v>3.5646628466944166</v>
      </c>
      <c r="AL49" s="25">
        <f t="shared" si="13"/>
        <v>0.14379783570932742</v>
      </c>
      <c r="AM49" s="40" t="str">
        <f t="shared" si="14"/>
        <v>  </v>
      </c>
      <c r="AN49" s="23">
        <f t="shared" si="15"/>
        <v>0</v>
      </c>
    </row>
    <row r="50" spans="1:40" ht="12.75">
      <c r="A50" s="1" t="s">
        <v>46</v>
      </c>
      <c r="B50" s="3">
        <v>6349</v>
      </c>
      <c r="C50" s="4">
        <v>6358</v>
      </c>
      <c r="D50" s="18">
        <v>6349</v>
      </c>
      <c r="E50" s="5">
        <v>507.46876837056124</v>
      </c>
      <c r="F50" s="5">
        <v>1006.1542559026269</v>
      </c>
      <c r="G50" s="5">
        <f t="shared" si="1"/>
        <v>1513.623024273188</v>
      </c>
      <c r="H50" s="5">
        <v>685.1248727744205</v>
      </c>
      <c r="I50" s="6">
        <v>3376.4323031111103</v>
      </c>
      <c r="J50" s="7">
        <v>30870666</v>
      </c>
      <c r="K50" s="7">
        <v>50284.8344</v>
      </c>
      <c r="L50" s="7">
        <v>7581.9627</v>
      </c>
      <c r="M50" s="7">
        <v>2856800</v>
      </c>
      <c r="N50" s="7">
        <v>0</v>
      </c>
      <c r="O50" s="7">
        <v>0</v>
      </c>
      <c r="P50" s="7">
        <v>0</v>
      </c>
      <c r="Q50" s="7">
        <v>0</v>
      </c>
      <c r="R50" s="7">
        <v>0</v>
      </c>
      <c r="S50" s="7">
        <v>0</v>
      </c>
      <c r="T50" s="8">
        <v>0</v>
      </c>
      <c r="U50" s="22">
        <f t="shared" si="2"/>
        <v>0</v>
      </c>
      <c r="V50" s="23">
        <f t="shared" si="3"/>
        <v>13.959850398355268</v>
      </c>
      <c r="W50" s="23">
        <f t="shared" si="4"/>
        <v>21.43696869245244</v>
      </c>
      <c r="X50" s="23">
        <f t="shared" si="5"/>
        <v>-7.4771182940971705</v>
      </c>
      <c r="Y50" s="23">
        <f t="shared" si="6"/>
        <v>5.1373547491</v>
      </c>
      <c r="Z50" s="23">
        <f t="shared" si="16"/>
        <v>-2.3397635449971705</v>
      </c>
      <c r="AA50" s="25">
        <f t="shared" si="7"/>
        <v>-0.1091461940615213</v>
      </c>
      <c r="AB50" s="40">
        <f t="shared" si="8"/>
        <v>1</v>
      </c>
      <c r="AC50" s="23">
        <f t="shared" si="0"/>
        <v>-2.3397635449971705</v>
      </c>
      <c r="AD50" s="23"/>
      <c r="AE50" s="23">
        <f t="shared" si="9"/>
        <v>13.45398961355466</v>
      </c>
      <c r="AF50" s="23">
        <f t="shared" si="10"/>
        <v>7.612251180178394</v>
      </c>
      <c r="AG50" s="23">
        <f t="shared" si="17"/>
        <v>21.06624079373305</v>
      </c>
      <c r="AH50" s="23">
        <f t="shared" si="11"/>
        <v>21.43696869245244</v>
      </c>
      <c r="AI50" s="23">
        <f t="shared" si="12"/>
        <v>-0.3707278987193874</v>
      </c>
      <c r="AJ50" s="23">
        <f t="shared" si="18"/>
        <v>5.1373547491</v>
      </c>
      <c r="AK50" s="23">
        <f t="shared" si="19"/>
        <v>4.766626850380613</v>
      </c>
      <c r="AL50" s="25">
        <f t="shared" si="13"/>
        <v>0.22235545140572296</v>
      </c>
      <c r="AM50" s="40" t="str">
        <f t="shared" si="14"/>
        <v>  </v>
      </c>
      <c r="AN50" s="23">
        <f t="shared" si="15"/>
        <v>0</v>
      </c>
    </row>
    <row r="51" spans="1:40" ht="12.75">
      <c r="A51" s="1" t="s">
        <v>47</v>
      </c>
      <c r="B51" s="3">
        <v>4904</v>
      </c>
      <c r="C51" s="4">
        <v>4904</v>
      </c>
      <c r="D51" s="18">
        <v>4904</v>
      </c>
      <c r="E51" s="5">
        <v>547.2700456715495</v>
      </c>
      <c r="F51" s="5">
        <v>1058.415214526146</v>
      </c>
      <c r="G51" s="5">
        <f t="shared" si="1"/>
        <v>1605.6852601976955</v>
      </c>
      <c r="H51" s="5">
        <v>673.0320595948946</v>
      </c>
      <c r="I51" s="6">
        <v>2948.0629822222218</v>
      </c>
      <c r="J51" s="7">
        <v>1339580</v>
      </c>
      <c r="K51" s="7">
        <v>37232.0944</v>
      </c>
      <c r="L51" s="7">
        <v>11587.0508</v>
      </c>
      <c r="M51" s="7">
        <v>0</v>
      </c>
      <c r="N51" s="7">
        <v>0</v>
      </c>
      <c r="O51" s="7">
        <v>0</v>
      </c>
      <c r="P51" s="7">
        <v>0</v>
      </c>
      <c r="Q51" s="7">
        <v>0</v>
      </c>
      <c r="R51" s="7">
        <v>0</v>
      </c>
      <c r="S51" s="7">
        <v>0</v>
      </c>
      <c r="T51" s="8">
        <v>0</v>
      </c>
      <c r="U51" s="22">
        <f t="shared" si="2"/>
        <v>0</v>
      </c>
      <c r="V51" s="23">
        <f t="shared" si="3"/>
        <v>11.174829736262861</v>
      </c>
      <c r="W51" s="23">
        <f t="shared" si="4"/>
        <v>14.457300864817777</v>
      </c>
      <c r="X51" s="23">
        <f t="shared" si="5"/>
        <v>-3.2824711285549153</v>
      </c>
      <c r="Y51" s="23">
        <f t="shared" si="6"/>
        <v>0.14526890520000002</v>
      </c>
      <c r="Z51" s="23">
        <f t="shared" si="16"/>
        <v>-3.1372022233549153</v>
      </c>
      <c r="AA51" s="25">
        <f t="shared" si="7"/>
        <v>-0.21699778213714704</v>
      </c>
      <c r="AB51" s="40">
        <f t="shared" si="8"/>
        <v>1</v>
      </c>
      <c r="AC51" s="23">
        <f t="shared" si="0"/>
        <v>-3.1372022233549153</v>
      </c>
      <c r="AD51" s="23"/>
      <c r="AE51" s="23">
        <f t="shared" si="9"/>
        <v>11.023992722413297</v>
      </c>
      <c r="AF51" s="23">
        <f t="shared" si="10"/>
        <v>5.775961135443385</v>
      </c>
      <c r="AG51" s="23">
        <f t="shared" si="17"/>
        <v>16.799953857856682</v>
      </c>
      <c r="AH51" s="23">
        <f t="shared" si="11"/>
        <v>14.457300864817777</v>
      </c>
      <c r="AI51" s="23">
        <f t="shared" si="12"/>
        <v>2.3426529930389055</v>
      </c>
      <c r="AJ51" s="23">
        <f t="shared" si="18"/>
        <v>0.14526890520000002</v>
      </c>
      <c r="AK51" s="23">
        <f t="shared" si="19"/>
        <v>2.4879218982389055</v>
      </c>
      <c r="AL51" s="25">
        <f t="shared" si="13"/>
        <v>0.17208757855301532</v>
      </c>
      <c r="AM51" s="40" t="str">
        <f t="shared" si="14"/>
        <v>  </v>
      </c>
      <c r="AN51" s="23">
        <f t="shared" si="15"/>
        <v>0</v>
      </c>
    </row>
    <row r="52" spans="1:40" ht="12.75">
      <c r="A52" s="1" t="s">
        <v>48</v>
      </c>
      <c r="B52" s="3">
        <v>8183</v>
      </c>
      <c r="C52" s="4">
        <v>8290.2</v>
      </c>
      <c r="D52" s="18">
        <v>8183</v>
      </c>
      <c r="E52" s="5">
        <v>545.8862005999699</v>
      </c>
      <c r="F52" s="5">
        <v>960.4565509178182</v>
      </c>
      <c r="G52" s="5">
        <f t="shared" si="1"/>
        <v>1506.3427515177882</v>
      </c>
      <c r="H52" s="5">
        <v>712.2860325394212</v>
      </c>
      <c r="I52" s="6">
        <v>3921.901359999999</v>
      </c>
      <c r="J52" s="7">
        <v>2776148</v>
      </c>
      <c r="K52" s="7">
        <v>37867.0574</v>
      </c>
      <c r="L52" s="7">
        <v>18078.050900000002</v>
      </c>
      <c r="M52" s="7">
        <v>0</v>
      </c>
      <c r="N52" s="7">
        <v>0</v>
      </c>
      <c r="O52" s="7">
        <v>0</v>
      </c>
      <c r="P52" s="7">
        <v>0</v>
      </c>
      <c r="Q52" s="7">
        <v>0</v>
      </c>
      <c r="R52" s="7">
        <v>0</v>
      </c>
      <c r="S52" s="7">
        <v>0</v>
      </c>
      <c r="T52" s="8">
        <v>0</v>
      </c>
      <c r="U52" s="22">
        <f t="shared" si="2"/>
        <v>0</v>
      </c>
      <c r="V52" s="23">
        <f t="shared" si="3"/>
        <v>18.155039339940146</v>
      </c>
      <c r="W52" s="23">
        <f t="shared" si="4"/>
        <v>32.09291882887999</v>
      </c>
      <c r="X52" s="23">
        <f t="shared" si="5"/>
        <v>-13.937879488939842</v>
      </c>
      <c r="Y52" s="23">
        <f t="shared" si="6"/>
        <v>0.2558277643</v>
      </c>
      <c r="Z52" s="23">
        <f t="shared" si="16"/>
        <v>-13.682051724639843</v>
      </c>
      <c r="AA52" s="25">
        <f t="shared" si="7"/>
        <v>-0.42632618733100547</v>
      </c>
      <c r="AB52" s="40">
        <f t="shared" si="8"/>
        <v>1</v>
      </c>
      <c r="AC52" s="23">
        <f t="shared" si="0"/>
        <v>-13.682051724639843</v>
      </c>
      <c r="AD52" s="23"/>
      <c r="AE52" s="23">
        <f t="shared" si="9"/>
        <v>17.256963829938083</v>
      </c>
      <c r="AF52" s="23">
        <f t="shared" si="10"/>
        <v>10.200114057472646</v>
      </c>
      <c r="AG52" s="23">
        <f t="shared" si="17"/>
        <v>27.45707788741073</v>
      </c>
      <c r="AH52" s="23">
        <f t="shared" si="11"/>
        <v>32.09291882887999</v>
      </c>
      <c r="AI52" s="23">
        <f t="shared" si="12"/>
        <v>-4.635840941469258</v>
      </c>
      <c r="AJ52" s="23">
        <f t="shared" si="18"/>
        <v>0.2558277643</v>
      </c>
      <c r="AK52" s="23">
        <f t="shared" si="19"/>
        <v>-4.380013177169258</v>
      </c>
      <c r="AL52" s="25">
        <f t="shared" si="13"/>
        <v>-0.13647911554955677</v>
      </c>
      <c r="AM52" s="40">
        <f t="shared" si="14"/>
        <v>1</v>
      </c>
      <c r="AN52" s="23">
        <f t="shared" si="15"/>
        <v>-4.380013177169258</v>
      </c>
    </row>
    <row r="53" spans="1:40" ht="12.75">
      <c r="A53" s="1" t="s">
        <v>49</v>
      </c>
      <c r="B53" s="3">
        <v>14102</v>
      </c>
      <c r="C53" s="4">
        <v>14106</v>
      </c>
      <c r="D53" s="18">
        <v>14102</v>
      </c>
      <c r="E53" s="5">
        <v>642.0540238263735</v>
      </c>
      <c r="F53" s="5">
        <v>1163.3979224160041</v>
      </c>
      <c r="G53" s="5">
        <f t="shared" si="1"/>
        <v>1805.4519462423777</v>
      </c>
      <c r="H53" s="5">
        <v>717.1009602278689</v>
      </c>
      <c r="I53" s="6">
        <v>4128.51945191111</v>
      </c>
      <c r="J53" s="7">
        <v>96716242.6445</v>
      </c>
      <c r="K53" s="7">
        <v>79388.5792</v>
      </c>
      <c r="L53" s="7">
        <v>28727.2349</v>
      </c>
      <c r="M53" s="7">
        <v>0</v>
      </c>
      <c r="N53" s="7">
        <v>0</v>
      </c>
      <c r="O53" s="7">
        <v>0</v>
      </c>
      <c r="P53" s="7">
        <v>0</v>
      </c>
      <c r="Q53" s="7">
        <v>0</v>
      </c>
      <c r="R53" s="7">
        <v>0</v>
      </c>
      <c r="S53" s="7">
        <v>0</v>
      </c>
      <c r="T53" s="8">
        <v>0</v>
      </c>
      <c r="U53" s="22">
        <f t="shared" si="2"/>
        <v>0</v>
      </c>
      <c r="V53" s="23">
        <f t="shared" si="3"/>
        <v>35.57304108704342</v>
      </c>
      <c r="W53" s="23">
        <f t="shared" si="4"/>
        <v>58.22038131085047</v>
      </c>
      <c r="X53" s="23">
        <f t="shared" si="5"/>
        <v>-22.64734022380705</v>
      </c>
      <c r="Y53" s="23">
        <f t="shared" si="6"/>
        <v>7.0716852845039995</v>
      </c>
      <c r="Z53" s="23">
        <f t="shared" si="16"/>
        <v>-15.57565493930305</v>
      </c>
      <c r="AA53" s="25">
        <f t="shared" si="7"/>
        <v>-0.26752924987113114</v>
      </c>
      <c r="AB53" s="40">
        <f t="shared" si="8"/>
        <v>1</v>
      </c>
      <c r="AC53" s="23">
        <f t="shared" si="0"/>
        <v>-15.57565493930305</v>
      </c>
      <c r="AD53" s="23"/>
      <c r="AE53" s="23">
        <f t="shared" si="9"/>
        <v>35.64467668427402</v>
      </c>
      <c r="AF53" s="23">
        <f t="shared" si="10"/>
        <v>17.696976046983462</v>
      </c>
      <c r="AG53" s="23">
        <f t="shared" si="17"/>
        <v>53.34165273125748</v>
      </c>
      <c r="AH53" s="23">
        <f t="shared" si="11"/>
        <v>58.22038131085047</v>
      </c>
      <c r="AI53" s="23">
        <f t="shared" si="12"/>
        <v>-4.878728579592988</v>
      </c>
      <c r="AJ53" s="23">
        <f t="shared" si="18"/>
        <v>7.0716852845039995</v>
      </c>
      <c r="AK53" s="23">
        <f t="shared" si="19"/>
        <v>2.192956704911012</v>
      </c>
      <c r="AL53" s="25">
        <f t="shared" si="13"/>
        <v>0.03766647788172959</v>
      </c>
      <c r="AM53" s="40" t="str">
        <f t="shared" si="14"/>
        <v>  </v>
      </c>
      <c r="AN53" s="23">
        <f t="shared" si="15"/>
        <v>0</v>
      </c>
    </row>
    <row r="54" spans="1:40" ht="12.75">
      <c r="A54" s="1" t="s">
        <v>50</v>
      </c>
      <c r="B54" s="3">
        <v>10658</v>
      </c>
      <c r="C54" s="4">
        <v>10658.25</v>
      </c>
      <c r="D54" s="18">
        <v>10658</v>
      </c>
      <c r="E54" s="5">
        <v>478.8143488305394</v>
      </c>
      <c r="F54" s="5">
        <v>1025.3472234335381</v>
      </c>
      <c r="G54" s="5">
        <f t="shared" si="1"/>
        <v>1504.1615722640777</v>
      </c>
      <c r="H54" s="5">
        <v>737.7747159558259</v>
      </c>
      <c r="I54" s="6">
        <v>4057.2275374222213</v>
      </c>
      <c r="J54" s="7">
        <v>-2580604</v>
      </c>
      <c r="K54" s="7">
        <v>0</v>
      </c>
      <c r="L54" s="7">
        <v>18838.9952</v>
      </c>
      <c r="M54" s="7">
        <v>0</v>
      </c>
      <c r="N54" s="7">
        <v>0</v>
      </c>
      <c r="O54" s="7">
        <v>0</v>
      </c>
      <c r="P54" s="7">
        <v>0</v>
      </c>
      <c r="Q54" s="7">
        <v>0</v>
      </c>
      <c r="R54" s="7">
        <v>0</v>
      </c>
      <c r="S54" s="7">
        <v>0</v>
      </c>
      <c r="T54" s="8">
        <v>0</v>
      </c>
      <c r="U54" s="22">
        <f t="shared" si="2"/>
        <v>0</v>
      </c>
      <c r="V54" s="23">
        <f t="shared" si="3"/>
        <v>23.89455695984773</v>
      </c>
      <c r="W54" s="23">
        <f t="shared" si="4"/>
        <v>43.24193109384604</v>
      </c>
      <c r="X54" s="23">
        <f t="shared" si="5"/>
        <v>-19.34737413399831</v>
      </c>
      <c r="Y54" s="23">
        <f t="shared" si="6"/>
        <v>-0.16696449279999998</v>
      </c>
      <c r="Z54" s="23">
        <f t="shared" si="16"/>
        <v>-19.51433862679831</v>
      </c>
      <c r="AA54" s="25">
        <f t="shared" si="7"/>
        <v>-0.4512827742231772</v>
      </c>
      <c r="AB54" s="40">
        <f t="shared" si="8"/>
        <v>1</v>
      </c>
      <c r="AC54" s="23">
        <f t="shared" si="0"/>
        <v>-19.51433862679831</v>
      </c>
      <c r="AD54" s="23"/>
      <c r="AE54" s="23">
        <f t="shared" si="9"/>
        <v>22.443895652066754</v>
      </c>
      <c r="AF54" s="23">
        <f t="shared" si="10"/>
        <v>13.760605114650085</v>
      </c>
      <c r="AG54" s="23">
        <f t="shared" si="17"/>
        <v>36.20450076671684</v>
      </c>
      <c r="AH54" s="23">
        <f t="shared" si="11"/>
        <v>43.24193109384604</v>
      </c>
      <c r="AI54" s="23">
        <f t="shared" si="12"/>
        <v>-7.037430327129201</v>
      </c>
      <c r="AJ54" s="23">
        <f t="shared" si="18"/>
        <v>-0.16696449279999998</v>
      </c>
      <c r="AK54" s="23">
        <f t="shared" si="19"/>
        <v>-7.204394819929201</v>
      </c>
      <c r="AL54" s="25">
        <f t="shared" si="13"/>
        <v>-0.16660668563329936</v>
      </c>
      <c r="AM54" s="40">
        <f t="shared" si="14"/>
        <v>1</v>
      </c>
      <c r="AN54" s="23">
        <f t="shared" si="15"/>
        <v>-7.204394819929201</v>
      </c>
    </row>
    <row r="55" spans="1:40" ht="12.75">
      <c r="A55" s="1" t="s">
        <v>51</v>
      </c>
      <c r="B55" s="3">
        <v>5519</v>
      </c>
      <c r="C55" s="4">
        <v>5519</v>
      </c>
      <c r="D55" s="18">
        <v>5519</v>
      </c>
      <c r="E55" s="5">
        <v>504.1191615754079</v>
      </c>
      <c r="F55" s="5">
        <v>1062.9142209820438</v>
      </c>
      <c r="G55" s="5">
        <f t="shared" si="1"/>
        <v>1567.0333825574517</v>
      </c>
      <c r="H55" s="5">
        <v>720.0458833343163</v>
      </c>
      <c r="I55" s="6">
        <v>2713.4901178666664</v>
      </c>
      <c r="J55" s="7">
        <v>32714490</v>
      </c>
      <c r="K55" s="7">
        <v>51099.8046</v>
      </c>
      <c r="L55" s="7">
        <v>2652.3744</v>
      </c>
      <c r="M55" s="7">
        <v>0</v>
      </c>
      <c r="N55" s="7">
        <v>0</v>
      </c>
      <c r="O55" s="7">
        <v>0</v>
      </c>
      <c r="P55" s="7">
        <v>0</v>
      </c>
      <c r="Q55" s="7">
        <v>0</v>
      </c>
      <c r="R55" s="7">
        <v>0</v>
      </c>
      <c r="S55" s="7">
        <v>0</v>
      </c>
      <c r="T55" s="8">
        <v>0</v>
      </c>
      <c r="U55" s="22">
        <f t="shared" si="2"/>
        <v>0</v>
      </c>
      <c r="V55" s="23">
        <f t="shared" si="3"/>
        <v>12.622390468456667</v>
      </c>
      <c r="W55" s="23">
        <f t="shared" si="4"/>
        <v>14.975751960506132</v>
      </c>
      <c r="X55" s="23">
        <f t="shared" si="5"/>
        <v>-2.3533614920494657</v>
      </c>
      <c r="Y55" s="23">
        <f t="shared" si="6"/>
        <v>2.4091954589999998</v>
      </c>
      <c r="Z55" s="23">
        <f t="shared" si="16"/>
        <v>0.05583396695053411</v>
      </c>
      <c r="AA55" s="25">
        <f t="shared" si="7"/>
        <v>0.0037282913804781727</v>
      </c>
      <c r="AB55" s="40" t="str">
        <f t="shared" si="8"/>
        <v>  </v>
      </c>
      <c r="AC55" s="23">
        <f t="shared" si="0"/>
        <v>0</v>
      </c>
      <c r="AD55" s="23"/>
      <c r="AE55" s="23">
        <f t="shared" si="9"/>
        <v>12.107840133668406</v>
      </c>
      <c r="AF55" s="23">
        <f t="shared" si="10"/>
        <v>6.95438315271366</v>
      </c>
      <c r="AG55" s="23">
        <f t="shared" si="17"/>
        <v>19.062223286382064</v>
      </c>
      <c r="AH55" s="23">
        <f t="shared" si="11"/>
        <v>14.975751960506132</v>
      </c>
      <c r="AI55" s="23">
        <f t="shared" si="12"/>
        <v>4.086471325875932</v>
      </c>
      <c r="AJ55" s="23">
        <f t="shared" si="18"/>
        <v>2.4091954589999998</v>
      </c>
      <c r="AK55" s="23">
        <f t="shared" si="19"/>
        <v>6.495666784875931</v>
      </c>
      <c r="AL55" s="25">
        <f t="shared" si="13"/>
        <v>0.4337456177163072</v>
      </c>
      <c r="AM55" s="40" t="str">
        <f t="shared" si="14"/>
        <v>  </v>
      </c>
      <c r="AN55" s="23">
        <f t="shared" si="15"/>
        <v>0</v>
      </c>
    </row>
    <row r="56" spans="1:40" ht="12.75">
      <c r="A56" s="1" t="s">
        <v>52</v>
      </c>
      <c r="B56" s="3">
        <v>4377</v>
      </c>
      <c r="C56" s="4">
        <v>4377.25</v>
      </c>
      <c r="D56" s="18">
        <v>4377</v>
      </c>
      <c r="E56" s="5">
        <v>532.3519571639937</v>
      </c>
      <c r="F56" s="5">
        <v>1110.8600811850984</v>
      </c>
      <c r="G56" s="5">
        <f t="shared" si="1"/>
        <v>1643.212038349092</v>
      </c>
      <c r="H56" s="5">
        <v>697.9569648740265</v>
      </c>
      <c r="I56" s="6">
        <v>3545.021761955555</v>
      </c>
      <c r="J56" s="7">
        <v>-817540</v>
      </c>
      <c r="K56" s="7">
        <v>0</v>
      </c>
      <c r="L56" s="7">
        <v>14860.1453</v>
      </c>
      <c r="M56" s="7">
        <v>0</v>
      </c>
      <c r="N56" s="7">
        <v>0</v>
      </c>
      <c r="O56" s="7">
        <v>0</v>
      </c>
      <c r="P56" s="7">
        <v>0</v>
      </c>
      <c r="Q56" s="7">
        <v>0</v>
      </c>
      <c r="R56" s="7">
        <v>0</v>
      </c>
      <c r="S56" s="7">
        <v>0</v>
      </c>
      <c r="T56" s="8">
        <v>0</v>
      </c>
      <c r="U56" s="22">
        <f t="shared" si="2"/>
        <v>0</v>
      </c>
      <c r="V56" s="23">
        <f t="shared" si="3"/>
        <v>10.24729672710759</v>
      </c>
      <c r="W56" s="23">
        <f t="shared" si="4"/>
        <v>15.516560252079465</v>
      </c>
      <c r="X56" s="23">
        <f t="shared" si="5"/>
        <v>-5.2692635249718744</v>
      </c>
      <c r="Y56" s="23">
        <f t="shared" si="6"/>
        <v>-0.044002734700000004</v>
      </c>
      <c r="Z56" s="23">
        <f t="shared" si="16"/>
        <v>-5.313266259671875</v>
      </c>
      <c r="AA56" s="25">
        <f t="shared" si="7"/>
        <v>-0.34242552301240947</v>
      </c>
      <c r="AB56" s="40">
        <f t="shared" si="8"/>
        <v>1</v>
      </c>
      <c r="AC56" s="23">
        <f t="shared" si="0"/>
        <v>-5.313266259671875</v>
      </c>
      <c r="AD56" s="23"/>
      <c r="AE56" s="23">
        <f t="shared" si="9"/>
        <v>10.069274728595564</v>
      </c>
      <c r="AF56" s="23">
        <f t="shared" si="10"/>
        <v>5.346175861693824</v>
      </c>
      <c r="AG56" s="23">
        <f t="shared" si="17"/>
        <v>15.415450590289389</v>
      </c>
      <c r="AH56" s="23">
        <f t="shared" si="11"/>
        <v>15.516560252079465</v>
      </c>
      <c r="AI56" s="23">
        <f t="shared" si="12"/>
        <v>-0.10110966179007619</v>
      </c>
      <c r="AJ56" s="23">
        <f t="shared" si="18"/>
        <v>-0.044002734700000004</v>
      </c>
      <c r="AK56" s="23">
        <f t="shared" si="19"/>
        <v>-0.14511239649007618</v>
      </c>
      <c r="AL56" s="25">
        <f t="shared" si="13"/>
        <v>-0.009352098282905763</v>
      </c>
      <c r="AM56" s="40">
        <f t="shared" si="14"/>
        <v>1</v>
      </c>
      <c r="AN56" s="23">
        <f t="shared" si="15"/>
        <v>-0.14511239649007618</v>
      </c>
    </row>
    <row r="57" spans="1:40" ht="12.75">
      <c r="A57" s="1" t="s">
        <v>53</v>
      </c>
      <c r="B57" s="3">
        <v>3111</v>
      </c>
      <c r="C57" s="4">
        <v>3125</v>
      </c>
      <c r="D57" s="18">
        <v>3111</v>
      </c>
      <c r="E57" s="5">
        <v>415.7782688395144</v>
      </c>
      <c r="F57" s="5">
        <v>934.5886904798773</v>
      </c>
      <c r="G57" s="5">
        <f t="shared" si="1"/>
        <v>1350.3669593193918</v>
      </c>
      <c r="H57" s="5">
        <v>691.4872775061287</v>
      </c>
      <c r="I57" s="6">
        <v>3448.0609857777768</v>
      </c>
      <c r="J57" s="7">
        <v>-3377335</v>
      </c>
      <c r="K57" s="7">
        <v>0</v>
      </c>
      <c r="L57" s="7">
        <v>1487.5436000000002</v>
      </c>
      <c r="M57" s="7">
        <v>0</v>
      </c>
      <c r="N57" s="7">
        <v>0</v>
      </c>
      <c r="O57" s="7">
        <v>0</v>
      </c>
      <c r="P57" s="7">
        <v>0</v>
      </c>
      <c r="Q57" s="7">
        <v>0</v>
      </c>
      <c r="R57" s="7">
        <v>0</v>
      </c>
      <c r="S57" s="7">
        <v>0</v>
      </c>
      <c r="T57" s="8">
        <v>0</v>
      </c>
      <c r="U57" s="22">
        <f t="shared" si="2"/>
        <v>0</v>
      </c>
      <c r="V57" s="23">
        <f t="shared" si="3"/>
        <v>6.3522085307641944</v>
      </c>
      <c r="W57" s="23">
        <f t="shared" si="4"/>
        <v>10.726917726754664</v>
      </c>
      <c r="X57" s="23">
        <f t="shared" si="5"/>
        <v>-4.374709195990469</v>
      </c>
      <c r="Y57" s="23">
        <f t="shared" si="6"/>
        <v>-0.24168057639999999</v>
      </c>
      <c r="Z57" s="23">
        <f t="shared" si="16"/>
        <v>-4.61638977239047</v>
      </c>
      <c r="AA57" s="25">
        <f t="shared" si="7"/>
        <v>-0.43035566133563685</v>
      </c>
      <c r="AB57" s="40">
        <f t="shared" si="8"/>
        <v>1</v>
      </c>
      <c r="AC57" s="23">
        <f t="shared" si="0"/>
        <v>-4.61638977239047</v>
      </c>
      <c r="AD57" s="23"/>
      <c r="AE57" s="23">
        <f t="shared" si="9"/>
        <v>5.881388254619679</v>
      </c>
      <c r="AF57" s="23">
        <f t="shared" si="10"/>
        <v>3.764629610562741</v>
      </c>
      <c r="AG57" s="23">
        <f t="shared" si="17"/>
        <v>9.64601786518242</v>
      </c>
      <c r="AH57" s="23">
        <f t="shared" si="11"/>
        <v>10.726917726754664</v>
      </c>
      <c r="AI57" s="23">
        <f t="shared" si="12"/>
        <v>-1.0808998615722434</v>
      </c>
      <c r="AJ57" s="23">
        <f t="shared" si="18"/>
        <v>-0.24168057639999999</v>
      </c>
      <c r="AK57" s="23">
        <f t="shared" si="19"/>
        <v>-1.3225804379722435</v>
      </c>
      <c r="AL57" s="25">
        <f t="shared" si="13"/>
        <v>-0.12329547701046634</v>
      </c>
      <c r="AM57" s="40">
        <f t="shared" si="14"/>
        <v>1</v>
      </c>
      <c r="AN57" s="23">
        <f t="shared" si="15"/>
        <v>-1.3225804379722435</v>
      </c>
    </row>
    <row r="58" spans="1:40" ht="12.75">
      <c r="A58" s="1" t="s">
        <v>54</v>
      </c>
      <c r="B58" s="3">
        <v>13765</v>
      </c>
      <c r="C58" s="4">
        <v>13792</v>
      </c>
      <c r="D58" s="18">
        <v>13765</v>
      </c>
      <c r="E58" s="5">
        <v>557.0930360595661</v>
      </c>
      <c r="F58" s="5">
        <v>966.0663170007244</v>
      </c>
      <c r="G58" s="5">
        <f t="shared" si="1"/>
        <v>1523.1593530602904</v>
      </c>
      <c r="H58" s="5">
        <v>581.9367110803415</v>
      </c>
      <c r="I58" s="6">
        <v>2963.6569086222216</v>
      </c>
      <c r="J58" s="7">
        <v>111764305</v>
      </c>
      <c r="K58" s="7">
        <v>86039.8228</v>
      </c>
      <c r="L58" s="7">
        <v>6694.1862</v>
      </c>
      <c r="M58" s="7">
        <v>7774080</v>
      </c>
      <c r="N58" s="7">
        <v>0</v>
      </c>
      <c r="O58" s="7">
        <v>0</v>
      </c>
      <c r="P58" s="7">
        <v>0</v>
      </c>
      <c r="Q58" s="7">
        <v>0</v>
      </c>
      <c r="R58" s="7">
        <v>0</v>
      </c>
      <c r="S58" s="7">
        <v>0</v>
      </c>
      <c r="T58" s="8">
        <v>0</v>
      </c>
      <c r="U58" s="22">
        <f t="shared" si="2"/>
        <v>0</v>
      </c>
      <c r="V58" s="23">
        <f t="shared" si="3"/>
        <v>28.9766473228958</v>
      </c>
      <c r="W58" s="23">
        <f t="shared" si="4"/>
        <v>40.794737347184885</v>
      </c>
      <c r="X58" s="23">
        <f t="shared" si="5"/>
        <v>-11.818090024289084</v>
      </c>
      <c r="Y58" s="23">
        <f t="shared" si="6"/>
        <v>15.913843969</v>
      </c>
      <c r="Z58" s="23">
        <f t="shared" si="16"/>
        <v>4.095753944710916</v>
      </c>
      <c r="AA58" s="25">
        <f t="shared" si="7"/>
        <v>0.10039907623019789</v>
      </c>
      <c r="AB58" s="40" t="str">
        <f t="shared" si="8"/>
        <v>  </v>
      </c>
      <c r="AC58" s="23">
        <f t="shared" si="0"/>
        <v>0</v>
      </c>
      <c r="AD58" s="23"/>
      <c r="AE58" s="23">
        <f t="shared" si="9"/>
        <v>29.352803892824856</v>
      </c>
      <c r="AF58" s="23">
        <f t="shared" si="10"/>
        <v>14.018127949036579</v>
      </c>
      <c r="AG58" s="23">
        <f t="shared" si="17"/>
        <v>43.370931841861434</v>
      </c>
      <c r="AH58" s="23">
        <f t="shared" si="11"/>
        <v>40.794737347184885</v>
      </c>
      <c r="AI58" s="23">
        <f t="shared" si="12"/>
        <v>2.5761944946765496</v>
      </c>
      <c r="AJ58" s="23">
        <f t="shared" si="18"/>
        <v>15.913843969</v>
      </c>
      <c r="AK58" s="23">
        <f t="shared" si="19"/>
        <v>18.490038463676548</v>
      </c>
      <c r="AL58" s="25">
        <f t="shared" si="13"/>
        <v>0.45324567986101977</v>
      </c>
      <c r="AM58" s="40" t="str">
        <f t="shared" si="14"/>
        <v>  </v>
      </c>
      <c r="AN58" s="23">
        <f t="shared" si="15"/>
        <v>0</v>
      </c>
    </row>
    <row r="59" spans="1:40" ht="12.75">
      <c r="A59" s="1" t="s">
        <v>55</v>
      </c>
      <c r="B59" s="3">
        <v>0</v>
      </c>
      <c r="C59" s="4">
        <v>0</v>
      </c>
      <c r="D59" s="18">
        <v>0</v>
      </c>
      <c r="E59" s="5">
        <v>0</v>
      </c>
      <c r="F59" s="5">
        <v>0</v>
      </c>
      <c r="G59" s="5">
        <f t="shared" si="1"/>
        <v>0</v>
      </c>
      <c r="H59" s="5">
        <v>0</v>
      </c>
      <c r="I59" s="6">
        <v>0</v>
      </c>
      <c r="J59" s="7">
        <v>0</v>
      </c>
      <c r="K59" s="7">
        <v>0</v>
      </c>
      <c r="L59" s="7">
        <v>0</v>
      </c>
      <c r="M59" s="7">
        <v>0</v>
      </c>
      <c r="N59" s="7">
        <v>0</v>
      </c>
      <c r="O59" s="7">
        <v>0</v>
      </c>
      <c r="P59" s="7">
        <v>0</v>
      </c>
      <c r="Q59" s="7">
        <v>0</v>
      </c>
      <c r="R59" s="7">
        <v>0</v>
      </c>
      <c r="S59" s="7">
        <v>0</v>
      </c>
      <c r="T59" s="8">
        <v>0</v>
      </c>
      <c r="U59" s="22">
        <f t="shared" si="2"/>
        <v>0</v>
      </c>
      <c r="V59" s="23">
        <f t="shared" si="3"/>
        <v>0</v>
      </c>
      <c r="W59" s="23">
        <f t="shared" si="4"/>
        <v>0</v>
      </c>
      <c r="X59" s="23">
        <f t="shared" si="5"/>
        <v>0</v>
      </c>
      <c r="Y59" s="23">
        <f t="shared" si="6"/>
        <v>0</v>
      </c>
      <c r="Z59" s="23">
        <f t="shared" si="16"/>
        <v>0</v>
      </c>
      <c r="AA59" s="25"/>
      <c r="AB59" s="40" t="str">
        <f t="shared" si="8"/>
        <v>  </v>
      </c>
      <c r="AC59" s="23">
        <f t="shared" si="0"/>
        <v>0</v>
      </c>
      <c r="AD59" s="23"/>
      <c r="AE59" s="23">
        <f t="shared" si="9"/>
        <v>0</v>
      </c>
      <c r="AF59" s="23">
        <f t="shared" si="10"/>
        <v>0</v>
      </c>
      <c r="AG59" s="23">
        <f t="shared" si="17"/>
        <v>0</v>
      </c>
      <c r="AH59" s="23">
        <f t="shared" si="11"/>
        <v>0</v>
      </c>
      <c r="AI59" s="23">
        <f t="shared" si="12"/>
        <v>0</v>
      </c>
      <c r="AJ59" s="23">
        <f t="shared" si="18"/>
        <v>0</v>
      </c>
      <c r="AK59" s="23">
        <f t="shared" si="19"/>
        <v>0</v>
      </c>
      <c r="AL59" s="25"/>
      <c r="AM59" s="40" t="str">
        <f t="shared" si="14"/>
        <v>  </v>
      </c>
      <c r="AN59" s="23">
        <f t="shared" si="15"/>
        <v>0</v>
      </c>
    </row>
    <row r="60" spans="1:40" ht="12.75">
      <c r="A60" s="1" t="s">
        <v>56</v>
      </c>
      <c r="B60" s="3">
        <v>21219</v>
      </c>
      <c r="C60" s="4">
        <v>21219</v>
      </c>
      <c r="D60" s="18">
        <v>21219</v>
      </c>
      <c r="E60" s="5">
        <v>565.2867382820734</v>
      </c>
      <c r="F60" s="5">
        <v>1051.469509671749</v>
      </c>
      <c r="G60" s="5">
        <f t="shared" si="1"/>
        <v>1616.7562479538224</v>
      </c>
      <c r="H60" s="5">
        <v>641.0228882847256</v>
      </c>
      <c r="I60" s="6">
        <v>2771.9613907555554</v>
      </c>
      <c r="J60" s="7">
        <v>172828605.3231</v>
      </c>
      <c r="K60" s="7">
        <v>113030.2436</v>
      </c>
      <c r="L60" s="7">
        <v>6087.8662</v>
      </c>
      <c r="M60" s="7">
        <v>0</v>
      </c>
      <c r="N60" s="7">
        <v>0</v>
      </c>
      <c r="O60" s="7">
        <v>0</v>
      </c>
      <c r="P60" s="7">
        <v>0</v>
      </c>
      <c r="Q60" s="7">
        <v>0</v>
      </c>
      <c r="R60" s="7">
        <v>0</v>
      </c>
      <c r="S60" s="7">
        <v>0</v>
      </c>
      <c r="T60" s="8">
        <v>0</v>
      </c>
      <c r="U60" s="22">
        <f t="shared" si="2"/>
        <v>0</v>
      </c>
      <c r="V60" s="23">
        <f t="shared" si="3"/>
        <v>47.90781549184575</v>
      </c>
      <c r="W60" s="23">
        <f t="shared" si="4"/>
        <v>58.81824875044213</v>
      </c>
      <c r="X60" s="23">
        <f t="shared" si="5"/>
        <v>-10.910433258596377</v>
      </c>
      <c r="Y60" s="23">
        <f t="shared" si="6"/>
        <v>12.5627776930632</v>
      </c>
      <c r="Z60" s="23">
        <f t="shared" si="16"/>
        <v>1.6523444344668228</v>
      </c>
      <c r="AA60" s="25">
        <f t="shared" si="7"/>
        <v>0.028092377273548158</v>
      </c>
      <c r="AB60" s="40" t="str">
        <f t="shared" si="8"/>
        <v>  </v>
      </c>
      <c r="AC60" s="23">
        <f t="shared" si="0"/>
        <v>0</v>
      </c>
      <c r="AD60" s="23"/>
      <c r="AE60" s="23">
        <f t="shared" si="9"/>
        <v>48.02833115546501</v>
      </c>
      <c r="AF60" s="23">
        <f t="shared" si="10"/>
        <v>23.803263166398786</v>
      </c>
      <c r="AG60" s="23">
        <f t="shared" si="17"/>
        <v>71.8315943218638</v>
      </c>
      <c r="AH60" s="23">
        <f t="shared" si="11"/>
        <v>58.81824875044213</v>
      </c>
      <c r="AI60" s="23">
        <f t="shared" si="12"/>
        <v>13.013345571421674</v>
      </c>
      <c r="AJ60" s="23">
        <f t="shared" si="18"/>
        <v>12.5627776930632</v>
      </c>
      <c r="AK60" s="23">
        <f t="shared" si="19"/>
        <v>25.576123264484874</v>
      </c>
      <c r="AL60" s="25">
        <f t="shared" si="13"/>
        <v>0.43483313100668647</v>
      </c>
      <c r="AM60" s="40" t="str">
        <f t="shared" si="14"/>
        <v>  </v>
      </c>
      <c r="AN60" s="23">
        <f t="shared" si="15"/>
        <v>0</v>
      </c>
    </row>
    <row r="61" spans="1:40" ht="12.75">
      <c r="A61" s="1" t="s">
        <v>57</v>
      </c>
      <c r="B61" s="3">
        <v>4667</v>
      </c>
      <c r="C61" s="4">
        <v>4667</v>
      </c>
      <c r="D61" s="18">
        <v>4667</v>
      </c>
      <c r="E61" s="5">
        <v>444.806106055059</v>
      </c>
      <c r="F61" s="5">
        <v>985.5881128890134</v>
      </c>
      <c r="G61" s="5">
        <f t="shared" si="1"/>
        <v>1430.3942189440722</v>
      </c>
      <c r="H61" s="5">
        <v>693.2260724625455</v>
      </c>
      <c r="I61" s="6">
        <v>3297.3650527999994</v>
      </c>
      <c r="J61" s="7">
        <v>23942</v>
      </c>
      <c r="K61" s="7">
        <v>36650.5824</v>
      </c>
      <c r="L61" s="7">
        <v>342.9153</v>
      </c>
      <c r="M61" s="7">
        <v>0</v>
      </c>
      <c r="N61" s="7">
        <v>0</v>
      </c>
      <c r="O61" s="7">
        <v>0</v>
      </c>
      <c r="P61" s="7">
        <v>0</v>
      </c>
      <c r="Q61" s="7">
        <v>0</v>
      </c>
      <c r="R61" s="7">
        <v>0</v>
      </c>
      <c r="S61" s="7">
        <v>0</v>
      </c>
      <c r="T61" s="8">
        <v>0</v>
      </c>
      <c r="U61" s="22">
        <f t="shared" si="2"/>
        <v>0</v>
      </c>
      <c r="V61" s="23">
        <f t="shared" si="3"/>
        <v>9.910935899994687</v>
      </c>
      <c r="W61" s="23">
        <f t="shared" si="4"/>
        <v>15.388802701417598</v>
      </c>
      <c r="X61" s="23">
        <f t="shared" si="5"/>
        <v>-5.477866801422911</v>
      </c>
      <c r="Y61" s="23">
        <f t="shared" si="6"/>
        <v>0.0387173217</v>
      </c>
      <c r="Z61" s="23">
        <f t="shared" si="16"/>
        <v>-5.439149479722911</v>
      </c>
      <c r="AA61" s="25">
        <f t="shared" si="7"/>
        <v>-0.3534485161228211</v>
      </c>
      <c r="AB61" s="40">
        <f t="shared" si="8"/>
        <v>1</v>
      </c>
      <c r="AC61" s="23">
        <f t="shared" si="0"/>
        <v>-5.439149479722911</v>
      </c>
      <c r="AD61" s="23"/>
      <c r="AE61" s="23">
        <f t="shared" si="9"/>
        <v>9.345909747736778</v>
      </c>
      <c r="AF61" s="23">
        <f t="shared" si="10"/>
        <v>5.661750640319725</v>
      </c>
      <c r="AG61" s="23">
        <f t="shared" si="17"/>
        <v>15.007660388056504</v>
      </c>
      <c r="AH61" s="23">
        <f t="shared" si="11"/>
        <v>15.388802701417598</v>
      </c>
      <c r="AI61" s="23">
        <f t="shared" si="12"/>
        <v>-0.38114231336109405</v>
      </c>
      <c r="AJ61" s="23">
        <f t="shared" si="18"/>
        <v>0.0387173217</v>
      </c>
      <c r="AK61" s="23">
        <f t="shared" si="19"/>
        <v>-0.3424249916610941</v>
      </c>
      <c r="AL61" s="25">
        <f t="shared" si="13"/>
        <v>-0.02225156812424077</v>
      </c>
      <c r="AM61" s="40">
        <f t="shared" si="14"/>
        <v>1</v>
      </c>
      <c r="AN61" s="23">
        <f t="shared" si="15"/>
        <v>-0.3424249916610941</v>
      </c>
    </row>
    <row r="62" spans="1:40" ht="12.75">
      <c r="A62" s="1" t="s">
        <v>58</v>
      </c>
      <c r="B62" s="3">
        <v>23570</v>
      </c>
      <c r="C62" s="4">
        <v>23570</v>
      </c>
      <c r="D62" s="18">
        <v>23570</v>
      </c>
      <c r="E62" s="5">
        <v>492.5334770910352</v>
      </c>
      <c r="F62" s="5">
        <v>1000.762579734066</v>
      </c>
      <c r="G62" s="5">
        <f t="shared" si="1"/>
        <v>1493.2960568251012</v>
      </c>
      <c r="H62" s="5">
        <v>604.3058214750961</v>
      </c>
      <c r="I62" s="6">
        <v>3123.587082488888</v>
      </c>
      <c r="J62" s="7">
        <v>89333228</v>
      </c>
      <c r="K62" s="7">
        <v>76125.2868</v>
      </c>
      <c r="L62" s="7">
        <v>20035.5</v>
      </c>
      <c r="M62" s="7">
        <v>0</v>
      </c>
      <c r="N62" s="7">
        <v>0</v>
      </c>
      <c r="O62" s="7">
        <v>0</v>
      </c>
      <c r="P62" s="7">
        <v>0</v>
      </c>
      <c r="Q62" s="7">
        <v>0</v>
      </c>
      <c r="R62" s="7">
        <v>0</v>
      </c>
      <c r="S62" s="7">
        <v>0</v>
      </c>
      <c r="T62" s="8">
        <v>0</v>
      </c>
      <c r="U62" s="22">
        <f t="shared" si="2"/>
        <v>0</v>
      </c>
      <c r="V62" s="23">
        <f t="shared" si="3"/>
        <v>49.44047627153565</v>
      </c>
      <c r="W62" s="23">
        <f t="shared" si="4"/>
        <v>73.62294753426309</v>
      </c>
      <c r="X62" s="23">
        <f t="shared" si="5"/>
        <v>-24.18247126272744</v>
      </c>
      <c r="Y62" s="23">
        <f t="shared" si="6"/>
        <v>6.5281532027999996</v>
      </c>
      <c r="Z62" s="23">
        <f t="shared" si="16"/>
        <v>-17.65431805992744</v>
      </c>
      <c r="AA62" s="25">
        <f t="shared" si="7"/>
        <v>-0.2397936873107582</v>
      </c>
      <c r="AB62" s="40">
        <f t="shared" si="8"/>
        <v>1</v>
      </c>
      <c r="AC62" s="23">
        <f t="shared" si="0"/>
        <v>-17.65431805992744</v>
      </c>
      <c r="AD62" s="23"/>
      <c r="AE62" s="23">
        <f t="shared" si="9"/>
        <v>49.275783283114684</v>
      </c>
      <c r="AF62" s="23">
        <f t="shared" si="10"/>
        <v>24.926104371294027</v>
      </c>
      <c r="AG62" s="23">
        <f t="shared" si="17"/>
        <v>74.20188765440871</v>
      </c>
      <c r="AH62" s="23">
        <f t="shared" si="11"/>
        <v>73.62294753426309</v>
      </c>
      <c r="AI62" s="23">
        <f t="shared" si="12"/>
        <v>0.5789401201456172</v>
      </c>
      <c r="AJ62" s="23">
        <f t="shared" si="18"/>
        <v>6.5281532027999996</v>
      </c>
      <c r="AK62" s="23">
        <f t="shared" si="19"/>
        <v>7.107093322945617</v>
      </c>
      <c r="AL62" s="25">
        <f t="shared" si="13"/>
        <v>0.09653367001692068</v>
      </c>
      <c r="AM62" s="40" t="str">
        <f t="shared" si="14"/>
        <v>  </v>
      </c>
      <c r="AN62" s="23">
        <f t="shared" si="15"/>
        <v>0</v>
      </c>
    </row>
    <row r="63" spans="1:40" ht="12.75">
      <c r="A63" s="1" t="s">
        <v>59</v>
      </c>
      <c r="B63" s="3">
        <v>6208</v>
      </c>
      <c r="C63" s="4">
        <v>6208</v>
      </c>
      <c r="D63" s="18">
        <v>6208</v>
      </c>
      <c r="E63" s="5">
        <v>396.935916444594</v>
      </c>
      <c r="F63" s="5">
        <v>995.4839806763249</v>
      </c>
      <c r="G63" s="5">
        <f t="shared" si="1"/>
        <v>1392.419897120919</v>
      </c>
      <c r="H63" s="5">
        <v>671.4960073370032</v>
      </c>
      <c r="I63" s="6">
        <v>2744.0442062222214</v>
      </c>
      <c r="J63" s="7">
        <v>26210764</v>
      </c>
      <c r="K63" s="7">
        <v>48225.1577</v>
      </c>
      <c r="L63" s="7">
        <v>116.3409</v>
      </c>
      <c r="M63" s="7">
        <v>0</v>
      </c>
      <c r="N63" s="7">
        <v>0</v>
      </c>
      <c r="O63" s="7">
        <v>0</v>
      </c>
      <c r="P63" s="7">
        <v>0</v>
      </c>
      <c r="Q63" s="7">
        <v>0</v>
      </c>
      <c r="R63" s="7">
        <v>0</v>
      </c>
      <c r="S63" s="7">
        <v>0</v>
      </c>
      <c r="T63" s="8">
        <v>0</v>
      </c>
      <c r="U63" s="22">
        <f t="shared" si="2"/>
        <v>0</v>
      </c>
      <c r="V63" s="23">
        <f t="shared" si="3"/>
        <v>12.812789934874779</v>
      </c>
      <c r="W63" s="23">
        <f t="shared" si="4"/>
        <v>17.035026432227554</v>
      </c>
      <c r="X63" s="23">
        <f t="shared" si="5"/>
        <v>-4.222236497352775</v>
      </c>
      <c r="Y63" s="23">
        <f t="shared" si="6"/>
        <v>1.9355165066</v>
      </c>
      <c r="Z63" s="23">
        <f t="shared" si="16"/>
        <v>-2.2867199907527747</v>
      </c>
      <c r="AA63" s="25">
        <f t="shared" si="7"/>
        <v>-0.13423636293435184</v>
      </c>
      <c r="AB63" s="40">
        <f t="shared" si="8"/>
        <v>1</v>
      </c>
      <c r="AC63" s="23">
        <f t="shared" si="0"/>
        <v>-2.2867199907527747</v>
      </c>
      <c r="AD63" s="23"/>
      <c r="AE63" s="23">
        <f t="shared" si="9"/>
        <v>12.10179980985733</v>
      </c>
      <c r="AF63" s="23">
        <f t="shared" si="10"/>
        <v>7.295132623709203</v>
      </c>
      <c r="AG63" s="23">
        <f t="shared" si="17"/>
        <v>19.396932433566533</v>
      </c>
      <c r="AH63" s="23">
        <f t="shared" si="11"/>
        <v>17.035026432227554</v>
      </c>
      <c r="AI63" s="23">
        <f t="shared" si="12"/>
        <v>2.36190600133898</v>
      </c>
      <c r="AJ63" s="23">
        <f t="shared" si="18"/>
        <v>1.9355165066</v>
      </c>
      <c r="AK63" s="23">
        <f t="shared" si="19"/>
        <v>4.29742250793898</v>
      </c>
      <c r="AL63" s="25">
        <f t="shared" si="13"/>
        <v>0.2522697880766972</v>
      </c>
      <c r="AM63" s="40" t="str">
        <f t="shared" si="14"/>
        <v>  </v>
      </c>
      <c r="AN63" s="23">
        <f t="shared" si="15"/>
        <v>0</v>
      </c>
    </row>
    <row r="64" spans="1:40" ht="12.75">
      <c r="A64" s="1" t="s">
        <v>60</v>
      </c>
      <c r="B64" s="3">
        <v>13808</v>
      </c>
      <c r="C64" s="4">
        <v>13816</v>
      </c>
      <c r="D64" s="18">
        <v>13808</v>
      </c>
      <c r="E64" s="5">
        <v>754.618511973909</v>
      </c>
      <c r="F64" s="5">
        <v>1196.3715766792827</v>
      </c>
      <c r="G64" s="5">
        <f t="shared" si="1"/>
        <v>1950.9900886531918</v>
      </c>
      <c r="H64" s="5">
        <v>725.1831027608644</v>
      </c>
      <c r="I64" s="6">
        <v>4082.4031386666657</v>
      </c>
      <c r="J64" s="7">
        <v>321217559.9196</v>
      </c>
      <c r="K64" s="7">
        <v>178618.1615</v>
      </c>
      <c r="L64" s="7">
        <v>25071.1253</v>
      </c>
      <c r="M64" s="7">
        <v>0</v>
      </c>
      <c r="N64" s="7">
        <v>0</v>
      </c>
      <c r="O64" s="7">
        <v>0</v>
      </c>
      <c r="P64" s="7">
        <v>0</v>
      </c>
      <c r="Q64" s="7">
        <v>0</v>
      </c>
      <c r="R64" s="7">
        <v>3202961</v>
      </c>
      <c r="S64" s="7">
        <v>0</v>
      </c>
      <c r="T64" s="8">
        <v>0</v>
      </c>
      <c r="U64" s="22">
        <f t="shared" si="2"/>
        <v>3202961</v>
      </c>
      <c r="V64" s="23">
        <f t="shared" si="3"/>
        <v>36.95259942704529</v>
      </c>
      <c r="W64" s="23">
        <f t="shared" si="4"/>
        <v>56.36982253870932</v>
      </c>
      <c r="X64" s="23">
        <f t="shared" si="5"/>
        <v>-19.41722311166403</v>
      </c>
      <c r="Y64" s="23">
        <f t="shared" si="6"/>
        <v>26.534314601011197</v>
      </c>
      <c r="Z64" s="23">
        <f t="shared" si="16"/>
        <v>7.1170914893471675</v>
      </c>
      <c r="AA64" s="25">
        <f t="shared" si="7"/>
        <v>0.1262571207219934</v>
      </c>
      <c r="AB64" s="40" t="str">
        <f t="shared" si="8"/>
        <v>  </v>
      </c>
      <c r="AC64" s="23">
        <f t="shared" si="0"/>
        <v>0</v>
      </c>
      <c r="AD64" s="23"/>
      <c r="AE64" s="23">
        <f t="shared" si="9"/>
        <v>37.714979601772576</v>
      </c>
      <c r="AF64" s="23">
        <f t="shared" si="10"/>
        <v>17.523324495113524</v>
      </c>
      <c r="AG64" s="23">
        <f t="shared" si="17"/>
        <v>55.2383040968861</v>
      </c>
      <c r="AH64" s="23">
        <f t="shared" si="11"/>
        <v>56.36982253870932</v>
      </c>
      <c r="AI64" s="23">
        <f t="shared" si="12"/>
        <v>-1.131518441823225</v>
      </c>
      <c r="AJ64" s="23">
        <f t="shared" si="18"/>
        <v>26.534314601011197</v>
      </c>
      <c r="AK64" s="23">
        <f t="shared" si="19"/>
        <v>25.40279615918797</v>
      </c>
      <c r="AL64" s="25">
        <f t="shared" si="13"/>
        <v>0.4506453101168413</v>
      </c>
      <c r="AM64" s="40" t="str">
        <f t="shared" si="14"/>
        <v>  </v>
      </c>
      <c r="AN64" s="23">
        <f t="shared" si="15"/>
        <v>0</v>
      </c>
    </row>
    <row r="65" spans="1:40" ht="12.75">
      <c r="A65" s="1" t="s">
        <v>61</v>
      </c>
      <c r="B65" s="3">
        <v>8790</v>
      </c>
      <c r="C65" s="4">
        <v>8790</v>
      </c>
      <c r="D65" s="18">
        <v>8790</v>
      </c>
      <c r="E65" s="5">
        <v>550.2813269135294</v>
      </c>
      <c r="F65" s="5">
        <v>1037.7312442609493</v>
      </c>
      <c r="G65" s="5">
        <f t="shared" si="1"/>
        <v>1588.0125711744786</v>
      </c>
      <c r="H65" s="5">
        <v>660.1046495970709</v>
      </c>
      <c r="I65" s="6">
        <v>2603.6382527999995</v>
      </c>
      <c r="J65" s="7">
        <v>68691319</v>
      </c>
      <c r="K65" s="7">
        <v>67001.563</v>
      </c>
      <c r="L65" s="7">
        <v>1476</v>
      </c>
      <c r="M65" s="7">
        <v>0</v>
      </c>
      <c r="N65" s="7">
        <v>0</v>
      </c>
      <c r="O65" s="7">
        <v>0</v>
      </c>
      <c r="P65" s="7">
        <v>0</v>
      </c>
      <c r="Q65" s="7">
        <v>0</v>
      </c>
      <c r="R65" s="7">
        <v>0</v>
      </c>
      <c r="S65" s="7">
        <v>0</v>
      </c>
      <c r="T65" s="8">
        <v>0</v>
      </c>
      <c r="U65" s="22">
        <f t="shared" si="2"/>
        <v>0</v>
      </c>
      <c r="V65" s="23">
        <f t="shared" si="3"/>
        <v>19.76095037058192</v>
      </c>
      <c r="W65" s="23">
        <f t="shared" si="4"/>
        <v>22.885980242111994</v>
      </c>
      <c r="X65" s="23">
        <f t="shared" si="5"/>
        <v>-3.1250298715300744</v>
      </c>
      <c r="Y65" s="23">
        <f t="shared" si="6"/>
        <v>5.0142525309999995</v>
      </c>
      <c r="Z65" s="23">
        <f t="shared" si="16"/>
        <v>1.889222659469925</v>
      </c>
      <c r="AA65" s="25">
        <f t="shared" si="7"/>
        <v>0.08254934416108634</v>
      </c>
      <c r="AB65" s="40" t="str">
        <f t="shared" si="8"/>
        <v>  </v>
      </c>
      <c r="AC65" s="23">
        <f t="shared" si="0"/>
        <v>0</v>
      </c>
      <c r="AD65" s="23"/>
      <c r="AE65" s="23">
        <f t="shared" si="9"/>
        <v>19.542082700873134</v>
      </c>
      <c r="AF65" s="23">
        <f t="shared" si="10"/>
        <v>10.154059772426942</v>
      </c>
      <c r="AG65" s="23">
        <f t="shared" si="17"/>
        <v>29.69614247330008</v>
      </c>
      <c r="AH65" s="23">
        <f t="shared" si="11"/>
        <v>22.885980242111994</v>
      </c>
      <c r="AI65" s="23">
        <f t="shared" si="12"/>
        <v>6.810162231188084</v>
      </c>
      <c r="AJ65" s="23">
        <f t="shared" si="18"/>
        <v>5.0142525309999995</v>
      </c>
      <c r="AK65" s="23">
        <f t="shared" si="19"/>
        <v>11.824414762188084</v>
      </c>
      <c r="AL65" s="25">
        <f t="shared" si="13"/>
        <v>0.5166663012506773</v>
      </c>
      <c r="AM65" s="40" t="str">
        <f t="shared" si="14"/>
        <v>  </v>
      </c>
      <c r="AN65" s="23">
        <f t="shared" si="15"/>
        <v>0</v>
      </c>
    </row>
    <row r="66" spans="1:40" ht="12.75">
      <c r="A66" s="1" t="s">
        <v>62</v>
      </c>
      <c r="B66" s="3">
        <v>4302</v>
      </c>
      <c r="C66" s="4">
        <v>4302</v>
      </c>
      <c r="D66" s="18">
        <v>4302</v>
      </c>
      <c r="E66" s="5">
        <v>412.22362908109716</v>
      </c>
      <c r="F66" s="5">
        <v>865.49</v>
      </c>
      <c r="G66" s="5">
        <f t="shared" si="1"/>
        <v>1277.7136290810972</v>
      </c>
      <c r="H66" s="5">
        <v>600.8302566377016</v>
      </c>
      <c r="I66" s="6">
        <v>3166.9146311111103</v>
      </c>
      <c r="J66" s="7">
        <v>2452871</v>
      </c>
      <c r="K66" s="7">
        <v>37724.169</v>
      </c>
      <c r="L66" s="7">
        <v>2987.3662</v>
      </c>
      <c r="M66" s="7">
        <v>0</v>
      </c>
      <c r="N66" s="7">
        <v>0</v>
      </c>
      <c r="O66" s="7">
        <v>0</v>
      </c>
      <c r="P66" s="7">
        <v>0</v>
      </c>
      <c r="Q66" s="7">
        <v>0</v>
      </c>
      <c r="R66" s="7">
        <v>0</v>
      </c>
      <c r="S66" s="7">
        <v>0</v>
      </c>
      <c r="T66" s="8">
        <v>0</v>
      </c>
      <c r="U66" s="22">
        <f t="shared" si="2"/>
        <v>0</v>
      </c>
      <c r="V66" s="23">
        <f t="shared" si="3"/>
        <v>8.081495796362272</v>
      </c>
      <c r="W66" s="23">
        <f t="shared" si="4"/>
        <v>13.624066743039997</v>
      </c>
      <c r="X66" s="23">
        <f t="shared" si="5"/>
        <v>-5.542570946677724</v>
      </c>
      <c r="Y66" s="23">
        <f t="shared" si="6"/>
        <v>0.21731824719999998</v>
      </c>
      <c r="Z66" s="23">
        <f t="shared" si="16"/>
        <v>-5.3252526994777245</v>
      </c>
      <c r="AA66" s="25">
        <f t="shared" si="7"/>
        <v>-0.39087100789477475</v>
      </c>
      <c r="AB66" s="40">
        <f t="shared" si="8"/>
        <v>1</v>
      </c>
      <c r="AC66" s="23">
        <f t="shared" si="0"/>
        <v>-5.3252526994777245</v>
      </c>
      <c r="AD66" s="23"/>
      <c r="AE66" s="23">
        <f t="shared" si="9"/>
        <v>7.695413645229633</v>
      </c>
      <c r="AF66" s="23">
        <f t="shared" si="10"/>
        <v>4.523350587096936</v>
      </c>
      <c r="AG66" s="23">
        <f t="shared" si="17"/>
        <v>12.218764232326569</v>
      </c>
      <c r="AH66" s="23">
        <f t="shared" si="11"/>
        <v>13.624066743039997</v>
      </c>
      <c r="AI66" s="23">
        <f t="shared" si="12"/>
        <v>-1.4053025107134278</v>
      </c>
      <c r="AJ66" s="23">
        <f t="shared" si="18"/>
        <v>0.21731824719999998</v>
      </c>
      <c r="AK66" s="23">
        <f t="shared" si="19"/>
        <v>-1.187984263513428</v>
      </c>
      <c r="AL66" s="25">
        <f t="shared" si="13"/>
        <v>-0.08719747825078167</v>
      </c>
      <c r="AM66" s="40">
        <f t="shared" si="14"/>
        <v>1</v>
      </c>
      <c r="AN66" s="23">
        <f t="shared" si="15"/>
        <v>-1.187984263513428</v>
      </c>
    </row>
    <row r="67" spans="1:40" ht="12.75">
      <c r="A67" s="1" t="s">
        <v>63</v>
      </c>
      <c r="B67" s="3">
        <v>11073</v>
      </c>
      <c r="C67" s="4">
        <v>11073</v>
      </c>
      <c r="D67" s="18">
        <v>11073</v>
      </c>
      <c r="E67" s="5">
        <v>438.7460132066085</v>
      </c>
      <c r="F67" s="5">
        <v>937.0296412731194</v>
      </c>
      <c r="G67" s="5">
        <f t="shared" si="1"/>
        <v>1375.775654479728</v>
      </c>
      <c r="H67" s="5">
        <v>662.3726055688252</v>
      </c>
      <c r="I67" s="6">
        <v>3002.692839466666</v>
      </c>
      <c r="J67" s="7">
        <v>14618415</v>
      </c>
      <c r="K67" s="7">
        <v>43101.3394</v>
      </c>
      <c r="L67" s="7">
        <v>3844.1377</v>
      </c>
      <c r="M67" s="7">
        <v>0</v>
      </c>
      <c r="N67" s="7">
        <v>0</v>
      </c>
      <c r="O67" s="7">
        <v>0</v>
      </c>
      <c r="P67" s="7">
        <v>0</v>
      </c>
      <c r="Q67" s="7">
        <v>0</v>
      </c>
      <c r="R67" s="7">
        <v>0</v>
      </c>
      <c r="S67" s="7">
        <v>0</v>
      </c>
      <c r="T67" s="8">
        <v>0</v>
      </c>
      <c r="U67" s="22">
        <f t="shared" si="2"/>
        <v>0</v>
      </c>
      <c r="V67" s="23">
        <f t="shared" si="3"/>
        <v>22.56841568351763</v>
      </c>
      <c r="W67" s="23">
        <f t="shared" si="4"/>
        <v>33.2488178114144</v>
      </c>
      <c r="X67" s="23">
        <f t="shared" si="5"/>
        <v>-10.680402127896766</v>
      </c>
      <c r="Y67" s="23">
        <f t="shared" si="6"/>
        <v>1.0994713570999999</v>
      </c>
      <c r="Z67" s="23">
        <f t="shared" si="16"/>
        <v>-9.580930770796765</v>
      </c>
      <c r="AA67" s="25">
        <f t="shared" si="7"/>
        <v>-0.28815853920398965</v>
      </c>
      <c r="AB67" s="40">
        <f t="shared" si="8"/>
        <v>1</v>
      </c>
      <c r="AC67" s="23">
        <f t="shared" si="0"/>
        <v>-9.580930770796765</v>
      </c>
      <c r="AD67" s="23"/>
      <c r="AE67" s="23">
        <f t="shared" si="9"/>
        <v>21.32754935087564</v>
      </c>
      <c r="AF67" s="23">
        <f t="shared" si="10"/>
        <v>12.835290757561301</v>
      </c>
      <c r="AG67" s="23">
        <f t="shared" si="17"/>
        <v>34.16284010843694</v>
      </c>
      <c r="AH67" s="23">
        <f t="shared" si="11"/>
        <v>33.2488178114144</v>
      </c>
      <c r="AI67" s="23">
        <f t="shared" si="12"/>
        <v>0.9140222970225409</v>
      </c>
      <c r="AJ67" s="23">
        <f t="shared" si="18"/>
        <v>1.0994713570999999</v>
      </c>
      <c r="AK67" s="23">
        <f t="shared" si="19"/>
        <v>2.0134936541225406</v>
      </c>
      <c r="AL67" s="25">
        <f t="shared" si="13"/>
        <v>0.06055835324861696</v>
      </c>
      <c r="AM67" s="40" t="str">
        <f t="shared" si="14"/>
        <v>  </v>
      </c>
      <c r="AN67" s="23">
        <f t="shared" si="15"/>
        <v>0</v>
      </c>
    </row>
    <row r="68" spans="1:40" ht="12.75">
      <c r="A68" s="1" t="s">
        <v>64</v>
      </c>
      <c r="B68" s="3">
        <v>3791</v>
      </c>
      <c r="C68" s="4">
        <v>3804.38</v>
      </c>
      <c r="D68" s="18">
        <v>3791</v>
      </c>
      <c r="E68" s="5">
        <v>565.9808441911551</v>
      </c>
      <c r="F68" s="5">
        <v>1108.7444841661234</v>
      </c>
      <c r="G68" s="5">
        <f t="shared" si="1"/>
        <v>1674.7253283572786</v>
      </c>
      <c r="H68" s="5">
        <v>715.9261350848793</v>
      </c>
      <c r="I68" s="6">
        <v>3101.737842666666</v>
      </c>
      <c r="J68" s="7">
        <v>32224010</v>
      </c>
      <c r="K68" s="7">
        <v>50883.0124</v>
      </c>
      <c r="L68" s="7">
        <v>4975.509</v>
      </c>
      <c r="M68" s="7">
        <v>0</v>
      </c>
      <c r="N68" s="7">
        <v>0</v>
      </c>
      <c r="O68" s="7">
        <v>0</v>
      </c>
      <c r="P68" s="7">
        <v>0</v>
      </c>
      <c r="Q68" s="7">
        <v>0</v>
      </c>
      <c r="R68" s="7">
        <v>65738</v>
      </c>
      <c r="S68" s="7">
        <v>0</v>
      </c>
      <c r="T68" s="8">
        <v>0</v>
      </c>
      <c r="U68" s="22">
        <f t="shared" si="2"/>
        <v>65738</v>
      </c>
      <c r="V68" s="23">
        <f t="shared" si="3"/>
        <v>9.062959697909221</v>
      </c>
      <c r="W68" s="23">
        <f t="shared" si="4"/>
        <v>11.758688161549331</v>
      </c>
      <c r="X68" s="23">
        <f t="shared" si="5"/>
        <v>-2.69572846364011</v>
      </c>
      <c r="Y68" s="23">
        <f t="shared" si="6"/>
        <v>2.4417252414</v>
      </c>
      <c r="Z68" s="23">
        <f t="shared" si="16"/>
        <v>-0.2540032222401103</v>
      </c>
      <c r="AA68" s="25">
        <f t="shared" si="7"/>
        <v>-0.021601323102580065</v>
      </c>
      <c r="AB68" s="40">
        <f t="shared" si="8"/>
        <v>1</v>
      </c>
      <c r="AC68" s="23">
        <f aca="true" t="shared" si="20" ref="AC68:AC131">IF(AB68=1,Z68*AB68,0)</f>
        <v>-0.2540032222401103</v>
      </c>
      <c r="AD68" s="23"/>
      <c r="AE68" s="23">
        <f t="shared" si="9"/>
        <v>8.88843720772342</v>
      </c>
      <c r="AF68" s="23">
        <f t="shared" si="10"/>
        <v>4.749632961686861</v>
      </c>
      <c r="AG68" s="23">
        <f t="shared" si="17"/>
        <v>13.63807016941028</v>
      </c>
      <c r="AH68" s="23">
        <f t="shared" si="11"/>
        <v>11.758688161549331</v>
      </c>
      <c r="AI68" s="23">
        <f t="shared" si="12"/>
        <v>1.8793820078609489</v>
      </c>
      <c r="AJ68" s="23">
        <f t="shared" si="18"/>
        <v>2.4417252414</v>
      </c>
      <c r="AK68" s="23">
        <f t="shared" si="19"/>
        <v>4.321107249260949</v>
      </c>
      <c r="AL68" s="25">
        <f t="shared" si="13"/>
        <v>0.367482085577444</v>
      </c>
      <c r="AM68" s="40" t="str">
        <f t="shared" si="14"/>
        <v>  </v>
      </c>
      <c r="AN68" s="23">
        <f t="shared" si="15"/>
        <v>0</v>
      </c>
    </row>
    <row r="69" spans="1:40" ht="12.75">
      <c r="A69" s="1" t="s">
        <v>65</v>
      </c>
      <c r="B69" s="3">
        <v>5711</v>
      </c>
      <c r="C69" s="4">
        <v>5711</v>
      </c>
      <c r="D69" s="18">
        <v>5711</v>
      </c>
      <c r="E69" s="5">
        <v>466.26552805140244</v>
      </c>
      <c r="F69" s="5">
        <v>932.744808845672</v>
      </c>
      <c r="G69" s="5">
        <f aca="true" t="shared" si="21" ref="G69:G132">E69+F69</f>
        <v>1399.0103368970745</v>
      </c>
      <c r="H69" s="5">
        <v>631.5580497519248</v>
      </c>
      <c r="I69" s="6">
        <v>3035.5957054222217</v>
      </c>
      <c r="J69" s="7">
        <v>15290110</v>
      </c>
      <c r="K69" s="7">
        <v>43398.2286</v>
      </c>
      <c r="L69" s="7">
        <v>4582.3323</v>
      </c>
      <c r="M69" s="7">
        <v>0</v>
      </c>
      <c r="N69" s="7">
        <v>0</v>
      </c>
      <c r="O69" s="7">
        <v>0</v>
      </c>
      <c r="P69" s="7">
        <v>0</v>
      </c>
      <c r="Q69" s="7">
        <v>0</v>
      </c>
      <c r="R69" s="7">
        <v>0</v>
      </c>
      <c r="S69" s="7">
        <v>0</v>
      </c>
      <c r="T69" s="8">
        <v>0</v>
      </c>
      <c r="U69" s="22">
        <f aca="true" t="shared" si="22" ref="U69:U132">O69+P69+Q69+R69+S69+T69</f>
        <v>0</v>
      </c>
      <c r="V69" s="23">
        <f aca="true" t="shared" si="23" ref="V69:V132">(G69+H69)*$D69/1000000</f>
        <v>11.596576056152434</v>
      </c>
      <c r="W69" s="23">
        <f aca="true" t="shared" si="24" ref="W69:W132">(I69)*$D69/1000000</f>
        <v>17.33628707366631</v>
      </c>
      <c r="X69" s="23">
        <f aca="true" t="shared" si="25" ref="X69:X132">V69-W69</f>
        <v>-5.739711017513875</v>
      </c>
      <c r="Y69" s="23">
        <f aca="true" t="shared" si="26" ref="Y69:Y132">(J69*J$229+K69+L69+M69+N69+U69)/1000000</f>
        <v>1.1488684808999998</v>
      </c>
      <c r="Z69" s="23">
        <f t="shared" si="16"/>
        <v>-4.5908425366138745</v>
      </c>
      <c r="AA69" s="25">
        <f aca="true" t="shared" si="27" ref="AA69:AA130">Z69/W69</f>
        <v>-0.26481117422122813</v>
      </c>
      <c r="AB69" s="40">
        <f aca="true" t="shared" si="28" ref="AB69:AB132">IF(Z69&lt;0,1,"  ")</f>
        <v>1</v>
      </c>
      <c r="AC69" s="23">
        <f t="shared" si="20"/>
        <v>-4.5908425366138745</v>
      </c>
      <c r="AD69" s="23"/>
      <c r="AE69" s="23">
        <f aca="true" t="shared" si="29" ref="AE69:AE132">(G69*$D69)/1000000*1.4</f>
        <v>11.18564724762687</v>
      </c>
      <c r="AF69" s="23">
        <f aca="true" t="shared" si="30" ref="AF69:AF132">H69*$D69/1000000*1.75</f>
        <v>6.311949038733175</v>
      </c>
      <c r="AG69" s="23">
        <f t="shared" si="17"/>
        <v>17.497596286360043</v>
      </c>
      <c r="AH69" s="23">
        <f aca="true" t="shared" si="31" ref="AH69:AH132">I69*$D69/1000000</f>
        <v>17.33628707366631</v>
      </c>
      <c r="AI69" s="23">
        <f aca="true" t="shared" si="32" ref="AI69:AI132">AE69+AF69-AH69</f>
        <v>0.16130921269373388</v>
      </c>
      <c r="AJ69" s="23">
        <f t="shared" si="18"/>
        <v>1.1488684808999998</v>
      </c>
      <c r="AK69" s="23">
        <f t="shared" si="19"/>
        <v>1.3101776935937337</v>
      </c>
      <c r="AL69" s="25">
        <f aca="true" t="shared" si="33" ref="AL69:AL130">AK69/AH69</f>
        <v>0.07557429615848274</v>
      </c>
      <c r="AM69" s="40" t="str">
        <f aca="true" t="shared" si="34" ref="AM69:AM132">IF(AK69&lt;0,1,"  ")</f>
        <v>  </v>
      </c>
      <c r="AN69" s="23">
        <f aca="true" t="shared" si="35" ref="AN69:AN132">IF(AM69=1,AK69*AM69,0)</f>
        <v>0</v>
      </c>
    </row>
    <row r="70" spans="1:40" ht="12.75">
      <c r="A70" s="1" t="s">
        <v>66</v>
      </c>
      <c r="B70" s="3">
        <v>11878</v>
      </c>
      <c r="C70" s="4">
        <v>11880</v>
      </c>
      <c r="D70" s="18">
        <v>11878</v>
      </c>
      <c r="E70" s="5">
        <v>714.2653941448099</v>
      </c>
      <c r="F70" s="5">
        <v>1171.12</v>
      </c>
      <c r="G70" s="5">
        <f t="shared" si="21"/>
        <v>1885.3853941448097</v>
      </c>
      <c r="H70" s="5">
        <v>701.949605333678</v>
      </c>
      <c r="I70" s="6">
        <v>3950.9226316444438</v>
      </c>
      <c r="J70" s="7">
        <v>94733305</v>
      </c>
      <c r="K70" s="7">
        <v>78512.1208</v>
      </c>
      <c r="L70" s="7">
        <v>6162.6227</v>
      </c>
      <c r="M70" s="7">
        <v>0</v>
      </c>
      <c r="N70" s="7">
        <v>0</v>
      </c>
      <c r="O70" s="7">
        <v>356659</v>
      </c>
      <c r="P70" s="7">
        <v>0</v>
      </c>
      <c r="Q70" s="7">
        <v>0</v>
      </c>
      <c r="R70" s="7">
        <v>386380</v>
      </c>
      <c r="S70" s="7">
        <v>0</v>
      </c>
      <c r="T70" s="8">
        <v>0</v>
      </c>
      <c r="U70" s="22">
        <f t="shared" si="22"/>
        <v>743039</v>
      </c>
      <c r="V70" s="23">
        <f t="shared" si="23"/>
        <v>30.732365123805476</v>
      </c>
      <c r="W70" s="23">
        <f t="shared" si="24"/>
        <v>46.9290590186727</v>
      </c>
      <c r="X70" s="23">
        <f t="shared" si="25"/>
        <v>-16.196693894867227</v>
      </c>
      <c r="Y70" s="23">
        <f t="shared" si="26"/>
        <v>7.648511703499999</v>
      </c>
      <c r="Z70" s="23">
        <f aca="true" t="shared" si="36" ref="Z70:Z133">X70+Y70</f>
        <v>-8.548182191367228</v>
      </c>
      <c r="AA70" s="25">
        <f t="shared" si="27"/>
        <v>-0.18215115261454473</v>
      </c>
      <c r="AB70" s="40">
        <f t="shared" si="28"/>
        <v>1</v>
      </c>
      <c r="AC70" s="23">
        <f t="shared" si="20"/>
        <v>-8.548182191367228</v>
      </c>
      <c r="AD70" s="23"/>
      <c r="AE70" s="23">
        <f t="shared" si="29"/>
        <v>31.352450796312862</v>
      </c>
      <c r="AF70" s="23">
        <f t="shared" si="30"/>
        <v>14.591075471268498</v>
      </c>
      <c r="AG70" s="23">
        <f aca="true" t="shared" si="37" ref="AG70:AG133">AE70+AF70</f>
        <v>45.94352626758136</v>
      </c>
      <c r="AH70" s="23">
        <f t="shared" si="31"/>
        <v>46.9290590186727</v>
      </c>
      <c r="AI70" s="23">
        <f t="shared" si="32"/>
        <v>-0.9855327510913412</v>
      </c>
      <c r="AJ70" s="23">
        <f aca="true" t="shared" si="38" ref="AJ70:AJ133">(J70*J$229+K70+L70+M70+N70+U70)/1000000</f>
        <v>7.648511703499999</v>
      </c>
      <c r="AK70" s="23">
        <f aca="true" t="shared" si="39" ref="AK70:AK133">AI70+Y70</f>
        <v>6.662978952408658</v>
      </c>
      <c r="AL70" s="25">
        <f t="shared" si="33"/>
        <v>0.14197981148007913</v>
      </c>
      <c r="AM70" s="40" t="str">
        <f t="shared" si="34"/>
        <v>  </v>
      </c>
      <c r="AN70" s="23">
        <f t="shared" si="35"/>
        <v>0</v>
      </c>
    </row>
    <row r="71" spans="1:40" ht="12.75">
      <c r="A71" s="1" t="s">
        <v>67</v>
      </c>
      <c r="B71" s="3">
        <v>6618</v>
      </c>
      <c r="C71" s="4">
        <v>6619</v>
      </c>
      <c r="D71" s="18">
        <v>6618</v>
      </c>
      <c r="E71" s="5">
        <v>528.6122501949995</v>
      </c>
      <c r="F71" s="5">
        <v>1032</v>
      </c>
      <c r="G71" s="5">
        <f t="shared" si="21"/>
        <v>1560.6122501949994</v>
      </c>
      <c r="H71" s="5">
        <v>724.9942476076187</v>
      </c>
      <c r="I71" s="6">
        <v>3820.3027361777768</v>
      </c>
      <c r="J71" s="7">
        <v>-16005859</v>
      </c>
      <c r="K71" s="7">
        <v>0</v>
      </c>
      <c r="L71" s="7">
        <v>11079.809000000001</v>
      </c>
      <c r="M71" s="7">
        <v>0</v>
      </c>
      <c r="N71" s="7">
        <v>0</v>
      </c>
      <c r="O71" s="7">
        <v>0</v>
      </c>
      <c r="P71" s="7">
        <v>0</v>
      </c>
      <c r="Q71" s="7">
        <v>0</v>
      </c>
      <c r="R71" s="7">
        <v>0</v>
      </c>
      <c r="S71" s="7">
        <v>0</v>
      </c>
      <c r="T71" s="8">
        <v>0</v>
      </c>
      <c r="U71" s="22">
        <f t="shared" si="22"/>
        <v>0</v>
      </c>
      <c r="V71" s="23">
        <f t="shared" si="23"/>
        <v>15.126143802457726</v>
      </c>
      <c r="W71" s="23">
        <f t="shared" si="24"/>
        <v>25.282763508024527</v>
      </c>
      <c r="X71" s="23">
        <f t="shared" si="25"/>
        <v>-10.1566197055668</v>
      </c>
      <c r="Y71" s="23">
        <f t="shared" si="26"/>
        <v>-1.1413420390000002</v>
      </c>
      <c r="Z71" s="23">
        <f t="shared" si="36"/>
        <v>-11.2979617445668</v>
      </c>
      <c r="AA71" s="25">
        <f t="shared" si="27"/>
        <v>-0.4468641942950946</v>
      </c>
      <c r="AB71" s="40">
        <f t="shared" si="28"/>
        <v>1</v>
      </c>
      <c r="AC71" s="23">
        <f t="shared" si="20"/>
        <v>-11.2979617445668</v>
      </c>
      <c r="AD71" s="23"/>
      <c r="AE71" s="23">
        <f t="shared" si="29"/>
        <v>14.459384620506707</v>
      </c>
      <c r="AF71" s="23">
        <f t="shared" si="30"/>
        <v>8.396520878667635</v>
      </c>
      <c r="AG71" s="23">
        <f t="shared" si="37"/>
        <v>22.85590549917434</v>
      </c>
      <c r="AH71" s="23">
        <f t="shared" si="31"/>
        <v>25.282763508024527</v>
      </c>
      <c r="AI71" s="23">
        <f t="shared" si="32"/>
        <v>-2.4268580088501857</v>
      </c>
      <c r="AJ71" s="23">
        <f t="shared" si="38"/>
        <v>-1.1413420390000002</v>
      </c>
      <c r="AK71" s="23">
        <f t="shared" si="39"/>
        <v>-3.568200047850186</v>
      </c>
      <c r="AL71" s="25">
        <f t="shared" si="33"/>
        <v>-0.1411317258383432</v>
      </c>
      <c r="AM71" s="40">
        <f t="shared" si="34"/>
        <v>1</v>
      </c>
      <c r="AN71" s="23">
        <f t="shared" si="35"/>
        <v>-3.568200047850186</v>
      </c>
    </row>
    <row r="72" spans="1:40" ht="12.75">
      <c r="A72" s="1" t="s">
        <v>68</v>
      </c>
      <c r="B72" s="3">
        <v>5076</v>
      </c>
      <c r="C72" s="4">
        <v>5087.5</v>
      </c>
      <c r="D72" s="18">
        <v>5076</v>
      </c>
      <c r="E72" s="5">
        <v>512.2838049906541</v>
      </c>
      <c r="F72" s="5">
        <v>981.76</v>
      </c>
      <c r="G72" s="5">
        <f t="shared" si="21"/>
        <v>1494.043804990654</v>
      </c>
      <c r="H72" s="5">
        <v>627.7941202583679</v>
      </c>
      <c r="I72" s="6">
        <v>2970.5068223999997</v>
      </c>
      <c r="J72" s="7">
        <v>-4677854</v>
      </c>
      <c r="K72" s="7">
        <v>0</v>
      </c>
      <c r="L72" s="7">
        <v>25148.5</v>
      </c>
      <c r="M72" s="7">
        <v>0</v>
      </c>
      <c r="N72" s="7">
        <v>0</v>
      </c>
      <c r="O72" s="7">
        <v>0</v>
      </c>
      <c r="P72" s="7">
        <v>0</v>
      </c>
      <c r="Q72" s="7">
        <v>0</v>
      </c>
      <c r="R72" s="7">
        <v>0</v>
      </c>
      <c r="S72" s="7">
        <v>0</v>
      </c>
      <c r="T72" s="8">
        <v>0</v>
      </c>
      <c r="U72" s="22">
        <f t="shared" si="22"/>
        <v>0</v>
      </c>
      <c r="V72" s="23">
        <f t="shared" si="23"/>
        <v>10.770449308564038</v>
      </c>
      <c r="W72" s="23">
        <f t="shared" si="24"/>
        <v>15.0782926305024</v>
      </c>
      <c r="X72" s="23">
        <f t="shared" si="25"/>
        <v>-4.307843321938362</v>
      </c>
      <c r="Y72" s="23">
        <f t="shared" si="26"/>
        <v>-0.31165698799999997</v>
      </c>
      <c r="Z72" s="23">
        <f t="shared" si="36"/>
        <v>-4.6195003099383625</v>
      </c>
      <c r="AA72" s="25">
        <f t="shared" si="27"/>
        <v>-0.30636759898089627</v>
      </c>
      <c r="AB72" s="40">
        <f t="shared" si="28"/>
        <v>1</v>
      </c>
      <c r="AC72" s="23">
        <f t="shared" si="20"/>
        <v>-4.6195003099383625</v>
      </c>
      <c r="AD72" s="23"/>
      <c r="AE72" s="23">
        <f t="shared" si="29"/>
        <v>10.617272895785584</v>
      </c>
      <c r="AF72" s="23">
        <f t="shared" si="30"/>
        <v>5.576695170255082</v>
      </c>
      <c r="AG72" s="23">
        <f t="shared" si="37"/>
        <v>16.193968066040668</v>
      </c>
      <c r="AH72" s="23">
        <f t="shared" si="31"/>
        <v>15.0782926305024</v>
      </c>
      <c r="AI72" s="23">
        <f t="shared" si="32"/>
        <v>1.115675435538268</v>
      </c>
      <c r="AJ72" s="23">
        <f t="shared" si="38"/>
        <v>-0.31165698799999997</v>
      </c>
      <c r="AK72" s="23">
        <f t="shared" si="39"/>
        <v>0.8040184475382681</v>
      </c>
      <c r="AL72" s="25">
        <f t="shared" si="33"/>
        <v>0.05332291044092031</v>
      </c>
      <c r="AM72" s="40" t="str">
        <f t="shared" si="34"/>
        <v>  </v>
      </c>
      <c r="AN72" s="23">
        <f t="shared" si="35"/>
        <v>0</v>
      </c>
    </row>
    <row r="73" spans="1:40" ht="12.75">
      <c r="A73" s="1" t="s">
        <v>69</v>
      </c>
      <c r="B73" s="3">
        <v>2387</v>
      </c>
      <c r="C73" s="4">
        <v>2422.6</v>
      </c>
      <c r="D73" s="18">
        <v>2387</v>
      </c>
      <c r="E73" s="5">
        <v>530.0622647508101</v>
      </c>
      <c r="F73" s="5">
        <v>989.1792822452028</v>
      </c>
      <c r="G73" s="5">
        <f t="shared" si="21"/>
        <v>1519.2415469960129</v>
      </c>
      <c r="H73" s="5">
        <v>712.6904706860372</v>
      </c>
      <c r="I73" s="6">
        <v>3449.6629555555546</v>
      </c>
      <c r="J73" s="7">
        <v>6879063</v>
      </c>
      <c r="K73" s="7">
        <v>39680.5458</v>
      </c>
      <c r="L73" s="7">
        <v>2067</v>
      </c>
      <c r="M73" s="7">
        <v>0</v>
      </c>
      <c r="N73" s="7">
        <v>0</v>
      </c>
      <c r="O73" s="7">
        <v>0</v>
      </c>
      <c r="P73" s="7">
        <v>0</v>
      </c>
      <c r="Q73" s="7">
        <v>0</v>
      </c>
      <c r="R73" s="7">
        <v>0</v>
      </c>
      <c r="S73" s="7">
        <v>0</v>
      </c>
      <c r="T73" s="8">
        <v>0</v>
      </c>
      <c r="U73" s="22">
        <f t="shared" si="22"/>
        <v>0</v>
      </c>
      <c r="V73" s="23">
        <f t="shared" si="23"/>
        <v>5.327621726207054</v>
      </c>
      <c r="W73" s="23">
        <f t="shared" si="24"/>
        <v>8.234345474911109</v>
      </c>
      <c r="X73" s="23">
        <f t="shared" si="25"/>
        <v>-2.9067237487040547</v>
      </c>
      <c r="Y73" s="23">
        <f t="shared" si="26"/>
        <v>0.5370400818</v>
      </c>
      <c r="Z73" s="23">
        <f t="shared" si="36"/>
        <v>-2.369683666904055</v>
      </c>
      <c r="AA73" s="25">
        <f t="shared" si="27"/>
        <v>-0.2877804525112709</v>
      </c>
      <c r="AB73" s="40">
        <f t="shared" si="28"/>
        <v>1</v>
      </c>
      <c r="AC73" s="23">
        <f t="shared" si="20"/>
        <v>-2.369683666904055</v>
      </c>
      <c r="AD73" s="23"/>
      <c r="AE73" s="23">
        <f t="shared" si="29"/>
        <v>5.077001401751276</v>
      </c>
      <c r="AF73" s="23">
        <f t="shared" si="30"/>
        <v>2.977086268673249</v>
      </c>
      <c r="AG73" s="23">
        <f t="shared" si="37"/>
        <v>8.054087670424526</v>
      </c>
      <c r="AH73" s="23">
        <f t="shared" si="31"/>
        <v>8.234345474911109</v>
      </c>
      <c r="AI73" s="23">
        <f t="shared" si="32"/>
        <v>-0.18025780448658324</v>
      </c>
      <c r="AJ73" s="23">
        <f t="shared" si="38"/>
        <v>0.5370400818</v>
      </c>
      <c r="AK73" s="23">
        <f t="shared" si="39"/>
        <v>0.3567822773134167</v>
      </c>
      <c r="AL73" s="25">
        <f t="shared" si="33"/>
        <v>0.04332855336231423</v>
      </c>
      <c r="AM73" s="40" t="str">
        <f t="shared" si="34"/>
        <v>  </v>
      </c>
      <c r="AN73" s="23">
        <f t="shared" si="35"/>
        <v>0</v>
      </c>
    </row>
    <row r="74" spans="1:40" ht="12.75">
      <c r="A74" s="1" t="s">
        <v>70</v>
      </c>
      <c r="B74" s="3">
        <v>3779</v>
      </c>
      <c r="C74" s="4">
        <v>3779</v>
      </c>
      <c r="D74" s="18">
        <v>3779</v>
      </c>
      <c r="E74" s="5">
        <v>457.53534415898173</v>
      </c>
      <c r="F74" s="5">
        <v>937.77</v>
      </c>
      <c r="G74" s="5">
        <f t="shared" si="21"/>
        <v>1395.3053441589818</v>
      </c>
      <c r="H74" s="5">
        <v>641.2159444732852</v>
      </c>
      <c r="I74" s="6">
        <v>3104.3318476444438</v>
      </c>
      <c r="J74" s="7">
        <v>11754482</v>
      </c>
      <c r="K74" s="7">
        <v>41835.481</v>
      </c>
      <c r="L74" s="7">
        <v>1798.5656000000001</v>
      </c>
      <c r="M74" s="7">
        <v>0</v>
      </c>
      <c r="N74" s="7">
        <v>0</v>
      </c>
      <c r="O74" s="7">
        <v>0</v>
      </c>
      <c r="P74" s="7">
        <v>0</v>
      </c>
      <c r="Q74" s="7">
        <v>0</v>
      </c>
      <c r="R74" s="7">
        <v>0</v>
      </c>
      <c r="S74" s="7">
        <v>0</v>
      </c>
      <c r="T74" s="8">
        <v>0</v>
      </c>
      <c r="U74" s="22">
        <f t="shared" si="22"/>
        <v>0</v>
      </c>
      <c r="V74" s="23">
        <f t="shared" si="23"/>
        <v>7.696013949741337</v>
      </c>
      <c r="W74" s="23">
        <f t="shared" si="24"/>
        <v>11.731270052248354</v>
      </c>
      <c r="X74" s="23">
        <f t="shared" si="25"/>
        <v>-4.035256102507017</v>
      </c>
      <c r="Y74" s="23">
        <f t="shared" si="26"/>
        <v>0.8899567505999999</v>
      </c>
      <c r="Z74" s="23">
        <f t="shared" si="36"/>
        <v>-3.145299351907017</v>
      </c>
      <c r="AA74" s="25">
        <f t="shared" si="27"/>
        <v>-0.26811243266062273</v>
      </c>
      <c r="AB74" s="40">
        <f t="shared" si="28"/>
        <v>1</v>
      </c>
      <c r="AC74" s="23">
        <f t="shared" si="20"/>
        <v>-3.145299351907017</v>
      </c>
      <c r="AD74" s="23"/>
      <c r="AE74" s="23">
        <f t="shared" si="29"/>
        <v>7.382002453807509</v>
      </c>
      <c r="AF74" s="23">
        <f t="shared" si="30"/>
        <v>4.240521344787953</v>
      </c>
      <c r="AG74" s="23">
        <f t="shared" si="37"/>
        <v>11.622523798595463</v>
      </c>
      <c r="AH74" s="23">
        <f t="shared" si="31"/>
        <v>11.731270052248354</v>
      </c>
      <c r="AI74" s="23">
        <f t="shared" si="32"/>
        <v>-0.1087462536528907</v>
      </c>
      <c r="AJ74" s="23">
        <f t="shared" si="38"/>
        <v>0.8899567505999999</v>
      </c>
      <c r="AK74" s="23">
        <f t="shared" si="39"/>
        <v>0.7812104969471092</v>
      </c>
      <c r="AL74" s="25">
        <f t="shared" si="33"/>
        <v>0.06659215016513804</v>
      </c>
      <c r="AM74" s="40" t="str">
        <f t="shared" si="34"/>
        <v>  </v>
      </c>
      <c r="AN74" s="23">
        <f t="shared" si="35"/>
        <v>0</v>
      </c>
    </row>
    <row r="75" spans="1:40" ht="12.75">
      <c r="A75" s="1" t="s">
        <v>71</v>
      </c>
      <c r="B75" s="3">
        <v>21805</v>
      </c>
      <c r="C75" s="4">
        <v>21805</v>
      </c>
      <c r="D75" s="18">
        <v>21805</v>
      </c>
      <c r="E75" s="5">
        <v>530.3511130227589</v>
      </c>
      <c r="F75" s="5">
        <v>1054.3763529142127</v>
      </c>
      <c r="G75" s="5">
        <f t="shared" si="21"/>
        <v>1584.7274659369716</v>
      </c>
      <c r="H75" s="5">
        <v>666.4279179442101</v>
      </c>
      <c r="I75" s="6">
        <v>2890.7266543999995</v>
      </c>
      <c r="J75" s="7">
        <v>254419672.6624</v>
      </c>
      <c r="K75" s="7">
        <v>149093.4953</v>
      </c>
      <c r="L75" s="7">
        <v>1002.3353999999999</v>
      </c>
      <c r="M75" s="7">
        <v>0</v>
      </c>
      <c r="N75" s="7">
        <v>0</v>
      </c>
      <c r="O75" s="7">
        <v>0</v>
      </c>
      <c r="P75" s="7">
        <v>0</v>
      </c>
      <c r="Q75" s="7">
        <v>0</v>
      </c>
      <c r="R75" s="7">
        <v>0</v>
      </c>
      <c r="S75" s="7">
        <v>0</v>
      </c>
      <c r="T75" s="8">
        <v>0</v>
      </c>
      <c r="U75" s="22">
        <f t="shared" si="22"/>
        <v>0</v>
      </c>
      <c r="V75" s="23">
        <f t="shared" si="23"/>
        <v>49.08644314552917</v>
      </c>
      <c r="W75" s="23">
        <f t="shared" si="24"/>
        <v>63.032294699191986</v>
      </c>
      <c r="X75" s="23">
        <f t="shared" si="25"/>
        <v>-13.94585155366282</v>
      </c>
      <c r="Y75" s="23">
        <f t="shared" si="26"/>
        <v>18.468312262392796</v>
      </c>
      <c r="Z75" s="23">
        <f t="shared" si="36"/>
        <v>4.522460708729977</v>
      </c>
      <c r="AA75" s="25">
        <f t="shared" si="27"/>
        <v>0.07174831140627902</v>
      </c>
      <c r="AB75" s="40" t="str">
        <f t="shared" si="28"/>
        <v>  </v>
      </c>
      <c r="AC75" s="23">
        <f t="shared" si="20"/>
        <v>0</v>
      </c>
      <c r="AD75" s="23"/>
      <c r="AE75" s="23">
        <f t="shared" si="29"/>
        <v>48.37697535265794</v>
      </c>
      <c r="AF75" s="23">
        <f t="shared" si="30"/>
        <v>25.430056313853626</v>
      </c>
      <c r="AG75" s="23">
        <f t="shared" si="37"/>
        <v>73.80703166651156</v>
      </c>
      <c r="AH75" s="23">
        <f t="shared" si="31"/>
        <v>63.032294699191986</v>
      </c>
      <c r="AI75" s="23">
        <f t="shared" si="32"/>
        <v>10.774736967319576</v>
      </c>
      <c r="AJ75" s="23">
        <f t="shared" si="38"/>
        <v>18.468312262392796</v>
      </c>
      <c r="AK75" s="23">
        <f t="shared" si="39"/>
        <v>29.243049229712373</v>
      </c>
      <c r="AL75" s="25">
        <f t="shared" si="33"/>
        <v>0.4639375635817879</v>
      </c>
      <c r="AM75" s="40" t="str">
        <f t="shared" si="34"/>
        <v>  </v>
      </c>
      <c r="AN75" s="23">
        <f t="shared" si="35"/>
        <v>0</v>
      </c>
    </row>
    <row r="76" spans="1:40" ht="12.75">
      <c r="A76" s="1" t="s">
        <v>72</v>
      </c>
      <c r="B76" s="3">
        <v>3439</v>
      </c>
      <c r="C76" s="4">
        <v>3439</v>
      </c>
      <c r="D76" s="18">
        <v>3439</v>
      </c>
      <c r="E76" s="5">
        <v>466.96043100327944</v>
      </c>
      <c r="F76" s="5">
        <v>962.0157531435908</v>
      </c>
      <c r="G76" s="5">
        <f t="shared" si="21"/>
        <v>1428.9761841468703</v>
      </c>
      <c r="H76" s="5">
        <v>610.6834554426608</v>
      </c>
      <c r="I76" s="6">
        <v>2888.1921304888883</v>
      </c>
      <c r="J76" s="7">
        <v>3682529</v>
      </c>
      <c r="K76" s="7">
        <v>38267.6778</v>
      </c>
      <c r="L76" s="7">
        <v>4374.3232</v>
      </c>
      <c r="M76" s="7">
        <v>0</v>
      </c>
      <c r="N76" s="7">
        <v>0</v>
      </c>
      <c r="O76" s="7">
        <v>0</v>
      </c>
      <c r="P76" s="7">
        <v>0</v>
      </c>
      <c r="Q76" s="7">
        <v>0</v>
      </c>
      <c r="R76" s="7">
        <v>0</v>
      </c>
      <c r="S76" s="7">
        <v>0</v>
      </c>
      <c r="T76" s="8">
        <v>0</v>
      </c>
      <c r="U76" s="22">
        <f t="shared" si="22"/>
        <v>0</v>
      </c>
      <c r="V76" s="23">
        <f t="shared" si="23"/>
        <v>7.014389500548398</v>
      </c>
      <c r="W76" s="23">
        <f t="shared" si="24"/>
        <v>9.932492736751286</v>
      </c>
      <c r="X76" s="23">
        <f t="shared" si="25"/>
        <v>-2.918103236202888</v>
      </c>
      <c r="Y76" s="23">
        <f t="shared" si="26"/>
        <v>0.307784089</v>
      </c>
      <c r="Z76" s="23">
        <f t="shared" si="36"/>
        <v>-2.6103191472028877</v>
      </c>
      <c r="AA76" s="25">
        <f t="shared" si="27"/>
        <v>-0.2628060464161658</v>
      </c>
      <c r="AB76" s="40">
        <f t="shared" si="28"/>
        <v>1</v>
      </c>
      <c r="AC76" s="23">
        <f t="shared" si="20"/>
        <v>-2.6103191472028877</v>
      </c>
      <c r="AD76" s="23"/>
      <c r="AE76" s="23">
        <f t="shared" si="29"/>
        <v>6.879948736193522</v>
      </c>
      <c r="AF76" s="23">
        <f t="shared" si="30"/>
        <v>3.675245705717793</v>
      </c>
      <c r="AG76" s="23">
        <f t="shared" si="37"/>
        <v>10.555194441911315</v>
      </c>
      <c r="AH76" s="23">
        <f t="shared" si="31"/>
        <v>9.932492736751286</v>
      </c>
      <c r="AI76" s="23">
        <f t="shared" si="32"/>
        <v>0.6227017051600292</v>
      </c>
      <c r="AJ76" s="23">
        <f t="shared" si="38"/>
        <v>0.307784089</v>
      </c>
      <c r="AK76" s="23">
        <f t="shared" si="39"/>
        <v>0.9304857941600292</v>
      </c>
      <c r="AL76" s="25">
        <f t="shared" si="33"/>
        <v>0.09368099416948297</v>
      </c>
      <c r="AM76" s="40" t="str">
        <f t="shared" si="34"/>
        <v>  </v>
      </c>
      <c r="AN76" s="23">
        <f t="shared" si="35"/>
        <v>0</v>
      </c>
    </row>
    <row r="77" spans="1:40" ht="12.75">
      <c r="A77" s="1" t="s">
        <v>73</v>
      </c>
      <c r="B77" s="3">
        <v>4536</v>
      </c>
      <c r="C77" s="4">
        <v>4566</v>
      </c>
      <c r="D77" s="18">
        <v>4536</v>
      </c>
      <c r="E77" s="5">
        <v>547.0148147259184</v>
      </c>
      <c r="F77" s="5">
        <v>971.0401126600815</v>
      </c>
      <c r="G77" s="5">
        <f t="shared" si="21"/>
        <v>1518.054927386</v>
      </c>
      <c r="H77" s="5">
        <v>621.2729671345882</v>
      </c>
      <c r="I77" s="6">
        <v>3003.913360355555</v>
      </c>
      <c r="J77" s="7">
        <v>30033558.6044</v>
      </c>
      <c r="K77" s="7">
        <v>49914.8329</v>
      </c>
      <c r="L77" s="7">
        <v>1695.2845</v>
      </c>
      <c r="M77" s="7">
        <v>0</v>
      </c>
      <c r="N77" s="7">
        <v>0</v>
      </c>
      <c r="O77" s="7">
        <v>0</v>
      </c>
      <c r="P77" s="7">
        <v>0</v>
      </c>
      <c r="Q77" s="7">
        <v>0</v>
      </c>
      <c r="R77" s="7">
        <v>0</v>
      </c>
      <c r="S77" s="7">
        <v>0</v>
      </c>
      <c r="T77" s="8">
        <v>21931</v>
      </c>
      <c r="U77" s="22">
        <f t="shared" si="22"/>
        <v>21931</v>
      </c>
      <c r="V77" s="23">
        <f t="shared" si="23"/>
        <v>9.703991329545387</v>
      </c>
      <c r="W77" s="23">
        <f t="shared" si="24"/>
        <v>13.625751002572796</v>
      </c>
      <c r="X77" s="23">
        <f t="shared" si="25"/>
        <v>-3.9217596730274096</v>
      </c>
      <c r="Y77" s="23">
        <f t="shared" si="26"/>
        <v>2.2359573369167998</v>
      </c>
      <c r="Z77" s="23">
        <f t="shared" si="36"/>
        <v>-1.6858023361106098</v>
      </c>
      <c r="AA77" s="25">
        <f t="shared" si="27"/>
        <v>-0.12372179234688047</v>
      </c>
      <c r="AB77" s="40">
        <f t="shared" si="28"/>
        <v>1</v>
      </c>
      <c r="AC77" s="23">
        <f t="shared" si="20"/>
        <v>-1.6858023361106098</v>
      </c>
      <c r="AD77" s="23"/>
      <c r="AE77" s="23">
        <f t="shared" si="29"/>
        <v>9.640256010872054</v>
      </c>
      <c r="AF77" s="23">
        <f t="shared" si="30"/>
        <v>4.931664813114361</v>
      </c>
      <c r="AG77" s="23">
        <f t="shared" si="37"/>
        <v>14.571920823986416</v>
      </c>
      <c r="AH77" s="23">
        <f t="shared" si="31"/>
        <v>13.625751002572796</v>
      </c>
      <c r="AI77" s="23">
        <f t="shared" si="32"/>
        <v>0.9461698214136192</v>
      </c>
      <c r="AJ77" s="23">
        <f t="shared" si="38"/>
        <v>2.2359573369167998</v>
      </c>
      <c r="AK77" s="23">
        <f t="shared" si="39"/>
        <v>3.182127158330419</v>
      </c>
      <c r="AL77" s="25">
        <f t="shared" si="33"/>
        <v>0.23353774465198826</v>
      </c>
      <c r="AM77" s="40" t="str">
        <f t="shared" si="34"/>
        <v>  </v>
      </c>
      <c r="AN77" s="23">
        <f t="shared" si="35"/>
        <v>0</v>
      </c>
    </row>
    <row r="78" spans="1:40" ht="12.75">
      <c r="A78" s="1" t="s">
        <v>74</v>
      </c>
      <c r="B78" s="3">
        <v>3259</v>
      </c>
      <c r="C78" s="4">
        <v>3259</v>
      </c>
      <c r="D78" s="18">
        <v>3259</v>
      </c>
      <c r="E78" s="5">
        <v>545.091039573145</v>
      </c>
      <c r="F78" s="5">
        <v>1027.27</v>
      </c>
      <c r="G78" s="5">
        <f t="shared" si="21"/>
        <v>1572.361039573145</v>
      </c>
      <c r="H78" s="5">
        <v>692.2173135800687</v>
      </c>
      <c r="I78" s="6">
        <v>3273.019849955555</v>
      </c>
      <c r="J78" s="7">
        <v>-89530</v>
      </c>
      <c r="K78" s="7">
        <v>0</v>
      </c>
      <c r="L78" s="7">
        <v>6063.2</v>
      </c>
      <c r="M78" s="7">
        <v>0</v>
      </c>
      <c r="N78" s="7">
        <v>0</v>
      </c>
      <c r="O78" s="7">
        <v>0</v>
      </c>
      <c r="P78" s="7">
        <v>0</v>
      </c>
      <c r="Q78" s="7">
        <v>0</v>
      </c>
      <c r="R78" s="7">
        <v>0</v>
      </c>
      <c r="S78" s="7">
        <v>0</v>
      </c>
      <c r="T78" s="8">
        <v>0</v>
      </c>
      <c r="U78" s="22">
        <f t="shared" si="22"/>
        <v>0</v>
      </c>
      <c r="V78" s="23">
        <f t="shared" si="23"/>
        <v>7.380260852926324</v>
      </c>
      <c r="W78" s="23">
        <f t="shared" si="24"/>
        <v>10.666771691005154</v>
      </c>
      <c r="X78" s="23">
        <f t="shared" si="25"/>
        <v>-3.28651083807883</v>
      </c>
      <c r="Y78" s="23">
        <f t="shared" si="26"/>
        <v>-0.00038296000000000006</v>
      </c>
      <c r="Z78" s="23">
        <f t="shared" si="36"/>
        <v>-3.28689379807883</v>
      </c>
      <c r="AA78" s="25">
        <f t="shared" si="27"/>
        <v>-0.3081432595815781</v>
      </c>
      <c r="AB78" s="40">
        <f t="shared" si="28"/>
        <v>1</v>
      </c>
      <c r="AC78" s="23">
        <f t="shared" si="20"/>
        <v>-3.28689379807883</v>
      </c>
      <c r="AD78" s="23"/>
      <c r="AE78" s="23">
        <f t="shared" si="29"/>
        <v>7.17405447915643</v>
      </c>
      <c r="AF78" s="23">
        <f t="shared" si="30"/>
        <v>3.9478883936755267</v>
      </c>
      <c r="AG78" s="23">
        <f t="shared" si="37"/>
        <v>11.121942872831957</v>
      </c>
      <c r="AH78" s="23">
        <f t="shared" si="31"/>
        <v>10.666771691005154</v>
      </c>
      <c r="AI78" s="23">
        <f t="shared" si="32"/>
        <v>0.4551711818268025</v>
      </c>
      <c r="AJ78" s="23">
        <f t="shared" si="38"/>
        <v>-0.00038296000000000006</v>
      </c>
      <c r="AK78" s="23">
        <f t="shared" si="39"/>
        <v>0.4547882218268025</v>
      </c>
      <c r="AL78" s="25">
        <f t="shared" si="33"/>
        <v>0.04263597600109005</v>
      </c>
      <c r="AM78" s="40" t="str">
        <f t="shared" si="34"/>
        <v>  </v>
      </c>
      <c r="AN78" s="23">
        <f t="shared" si="35"/>
        <v>0</v>
      </c>
    </row>
    <row r="79" spans="1:40" ht="12.75">
      <c r="A79" s="1" t="s">
        <v>75</v>
      </c>
      <c r="B79" s="3">
        <v>6023</v>
      </c>
      <c r="C79" s="4">
        <v>6023</v>
      </c>
      <c r="D79" s="18">
        <v>6023</v>
      </c>
      <c r="E79" s="5">
        <v>480.8460407427277</v>
      </c>
      <c r="F79" s="5">
        <v>1105.45</v>
      </c>
      <c r="G79" s="5">
        <f t="shared" si="21"/>
        <v>1586.2960407427277</v>
      </c>
      <c r="H79" s="5">
        <v>709.2023470586813</v>
      </c>
      <c r="I79" s="6">
        <v>3504.6710053333327</v>
      </c>
      <c r="J79" s="7">
        <v>9643579</v>
      </c>
      <c r="K79" s="7">
        <v>40902.4619</v>
      </c>
      <c r="L79" s="7">
        <v>10987.342799999999</v>
      </c>
      <c r="M79" s="7">
        <v>0</v>
      </c>
      <c r="N79" s="7">
        <v>0</v>
      </c>
      <c r="O79" s="7">
        <v>0</v>
      </c>
      <c r="P79" s="7">
        <v>0</v>
      </c>
      <c r="Q79" s="7">
        <v>0</v>
      </c>
      <c r="R79" s="7">
        <v>0</v>
      </c>
      <c r="S79" s="7">
        <v>0</v>
      </c>
      <c r="T79" s="8">
        <v>0</v>
      </c>
      <c r="U79" s="22">
        <f t="shared" si="22"/>
        <v>0</v>
      </c>
      <c r="V79" s="23">
        <f t="shared" si="23"/>
        <v>13.825786789727887</v>
      </c>
      <c r="W79" s="23">
        <f t="shared" si="24"/>
        <v>21.10863346512266</v>
      </c>
      <c r="X79" s="23">
        <f t="shared" si="25"/>
        <v>-7.282846675394774</v>
      </c>
      <c r="Y79" s="23">
        <f t="shared" si="26"/>
        <v>0.7462274927</v>
      </c>
      <c r="Z79" s="23">
        <f t="shared" si="36"/>
        <v>-6.536619182694774</v>
      </c>
      <c r="AA79" s="25">
        <f t="shared" si="27"/>
        <v>-0.3096656727445236</v>
      </c>
      <c r="AB79" s="40">
        <f t="shared" si="28"/>
        <v>1</v>
      </c>
      <c r="AC79" s="23">
        <f t="shared" si="20"/>
        <v>-6.536619182694774</v>
      </c>
      <c r="AD79" s="23"/>
      <c r="AE79" s="23">
        <f t="shared" si="29"/>
        <v>13.375965474750826</v>
      </c>
      <c r="AF79" s="23">
        <f t="shared" si="30"/>
        <v>7.475170038585265</v>
      </c>
      <c r="AG79" s="23">
        <f t="shared" si="37"/>
        <v>20.85113551333609</v>
      </c>
      <c r="AH79" s="23">
        <f t="shared" si="31"/>
        <v>21.10863346512266</v>
      </c>
      <c r="AI79" s="23">
        <f t="shared" si="32"/>
        <v>-0.2574979517865721</v>
      </c>
      <c r="AJ79" s="23">
        <f t="shared" si="38"/>
        <v>0.7462274927</v>
      </c>
      <c r="AK79" s="23">
        <f t="shared" si="39"/>
        <v>0.4887295409134279</v>
      </c>
      <c r="AL79" s="25">
        <f t="shared" si="33"/>
        <v>0.02315306396887061</v>
      </c>
      <c r="AM79" s="40" t="str">
        <f t="shared" si="34"/>
        <v>  </v>
      </c>
      <c r="AN79" s="23">
        <f t="shared" si="35"/>
        <v>0</v>
      </c>
    </row>
    <row r="80" spans="1:40" ht="12.75">
      <c r="A80" s="1" t="s">
        <v>76</v>
      </c>
      <c r="B80" s="3">
        <v>6173</v>
      </c>
      <c r="C80" s="4">
        <v>6173</v>
      </c>
      <c r="D80" s="18">
        <v>6173</v>
      </c>
      <c r="E80" s="5">
        <v>565.7286978595592</v>
      </c>
      <c r="F80" s="5">
        <v>963.6</v>
      </c>
      <c r="G80" s="5">
        <f t="shared" si="21"/>
        <v>1529.3286978595593</v>
      </c>
      <c r="H80" s="5">
        <v>629.517758737267</v>
      </c>
      <c r="I80" s="6">
        <v>2890.250112533333</v>
      </c>
      <c r="J80" s="7">
        <v>30864601</v>
      </c>
      <c r="K80" s="7">
        <v>50282.1536</v>
      </c>
      <c r="L80" s="7">
        <v>0</v>
      </c>
      <c r="M80" s="7">
        <v>0</v>
      </c>
      <c r="N80" s="7">
        <v>0</v>
      </c>
      <c r="O80" s="7">
        <v>0</v>
      </c>
      <c r="P80" s="7">
        <v>0</v>
      </c>
      <c r="Q80" s="7">
        <v>0</v>
      </c>
      <c r="R80" s="7">
        <v>0</v>
      </c>
      <c r="S80" s="7">
        <v>0</v>
      </c>
      <c r="T80" s="8">
        <v>0</v>
      </c>
      <c r="U80" s="22">
        <f t="shared" si="22"/>
        <v>0</v>
      </c>
      <c r="V80" s="23">
        <f t="shared" si="23"/>
        <v>13.326559176572207</v>
      </c>
      <c r="W80" s="23">
        <f t="shared" si="24"/>
        <v>17.841513944668264</v>
      </c>
      <c r="X80" s="23">
        <f t="shared" si="25"/>
        <v>-4.514954768096057</v>
      </c>
      <c r="Y80" s="23">
        <f t="shared" si="26"/>
        <v>2.2725334256</v>
      </c>
      <c r="Z80" s="23">
        <f t="shared" si="36"/>
        <v>-2.2424213424960575</v>
      </c>
      <c r="AA80" s="25">
        <f t="shared" si="27"/>
        <v>-0.12568559761522816</v>
      </c>
      <c r="AB80" s="40">
        <f t="shared" si="28"/>
        <v>1</v>
      </c>
      <c r="AC80" s="23">
        <f t="shared" si="20"/>
        <v>-2.2424213424960575</v>
      </c>
      <c r="AD80" s="23"/>
      <c r="AE80" s="23">
        <f t="shared" si="29"/>
        <v>13.216764472641882</v>
      </c>
      <c r="AF80" s="23">
        <f t="shared" si="30"/>
        <v>6.80052296819901</v>
      </c>
      <c r="AG80" s="23">
        <f t="shared" si="37"/>
        <v>20.017287440840892</v>
      </c>
      <c r="AH80" s="23">
        <f t="shared" si="31"/>
        <v>17.841513944668264</v>
      </c>
      <c r="AI80" s="23">
        <f t="shared" si="32"/>
        <v>2.175773496172628</v>
      </c>
      <c r="AJ80" s="23">
        <f t="shared" si="38"/>
        <v>2.2725334256</v>
      </c>
      <c r="AK80" s="23">
        <f t="shared" si="39"/>
        <v>4.448306921772628</v>
      </c>
      <c r="AL80" s="25">
        <f t="shared" si="33"/>
        <v>0.24932340022086266</v>
      </c>
      <c r="AM80" s="40" t="str">
        <f t="shared" si="34"/>
        <v>  </v>
      </c>
      <c r="AN80" s="23">
        <f t="shared" si="35"/>
        <v>0</v>
      </c>
    </row>
    <row r="81" spans="1:40" ht="12.75">
      <c r="A81" s="1" t="s">
        <v>77</v>
      </c>
      <c r="B81" s="3">
        <v>24719</v>
      </c>
      <c r="C81" s="4">
        <v>24720</v>
      </c>
      <c r="D81" s="18">
        <v>24719</v>
      </c>
      <c r="E81" s="5">
        <v>927.7487103463656</v>
      </c>
      <c r="F81" s="5">
        <v>1317.25</v>
      </c>
      <c r="G81" s="5">
        <f t="shared" si="21"/>
        <v>2244.9987103463654</v>
      </c>
      <c r="H81" s="5">
        <v>778.4884661058103</v>
      </c>
      <c r="I81" s="6">
        <v>3897.687883555555</v>
      </c>
      <c r="J81" s="7">
        <v>417728975.7197</v>
      </c>
      <c r="K81" s="7">
        <v>221276.2073</v>
      </c>
      <c r="L81" s="7">
        <v>19952.337600000003</v>
      </c>
      <c r="M81" s="7">
        <v>0</v>
      </c>
      <c r="N81" s="7">
        <v>0</v>
      </c>
      <c r="O81" s="7">
        <v>0</v>
      </c>
      <c r="P81" s="7">
        <v>1950943</v>
      </c>
      <c r="Q81" s="7">
        <v>0</v>
      </c>
      <c r="R81" s="7">
        <v>1524747</v>
      </c>
      <c r="S81" s="7">
        <v>0</v>
      </c>
      <c r="T81" s="8">
        <v>0</v>
      </c>
      <c r="U81" s="22">
        <f t="shared" si="22"/>
        <v>3475690</v>
      </c>
      <c r="V81" s="23">
        <f t="shared" si="23"/>
        <v>74.73757951472133</v>
      </c>
      <c r="W81" s="23">
        <f t="shared" si="24"/>
        <v>96.34694679360977</v>
      </c>
      <c r="X81" s="23">
        <f t="shared" si="25"/>
        <v>-21.609367278888442</v>
      </c>
      <c r="Y81" s="23">
        <f t="shared" si="26"/>
        <v>33.7934047967184</v>
      </c>
      <c r="Z81" s="23">
        <f t="shared" si="36"/>
        <v>12.184037517829957</v>
      </c>
      <c r="AA81" s="25">
        <f t="shared" si="27"/>
        <v>0.1264600272588821</v>
      </c>
      <c r="AB81" s="40" t="str">
        <f t="shared" si="28"/>
        <v>  </v>
      </c>
      <c r="AC81" s="23">
        <f t="shared" si="20"/>
        <v>0</v>
      </c>
      <c r="AD81" s="23"/>
      <c r="AE81" s="23">
        <f t="shared" si="29"/>
        <v>77.69177236947253</v>
      </c>
      <c r="AF81" s="23">
        <f t="shared" si="30"/>
        <v>33.67604868892166</v>
      </c>
      <c r="AG81" s="23">
        <f t="shared" si="37"/>
        <v>111.36782105839418</v>
      </c>
      <c r="AH81" s="23">
        <f t="shared" si="31"/>
        <v>96.34694679360977</v>
      </c>
      <c r="AI81" s="23">
        <f t="shared" si="32"/>
        <v>15.02087426478441</v>
      </c>
      <c r="AJ81" s="23">
        <f t="shared" si="38"/>
        <v>33.7934047967184</v>
      </c>
      <c r="AK81" s="23">
        <f t="shared" si="39"/>
        <v>48.81427906150281</v>
      </c>
      <c r="AL81" s="25">
        <f t="shared" si="33"/>
        <v>0.5066510220201438</v>
      </c>
      <c r="AM81" s="40" t="str">
        <f t="shared" si="34"/>
        <v>  </v>
      </c>
      <c r="AN81" s="23">
        <f t="shared" si="35"/>
        <v>0</v>
      </c>
    </row>
    <row r="82" spans="1:40" ht="12.75">
      <c r="A82" s="1" t="s">
        <v>78</v>
      </c>
      <c r="B82" s="3">
        <v>5234</v>
      </c>
      <c r="C82" s="4">
        <v>5414</v>
      </c>
      <c r="D82" s="18">
        <v>5234</v>
      </c>
      <c r="E82" s="5">
        <v>511.2844593089858</v>
      </c>
      <c r="F82" s="5">
        <v>1024.43</v>
      </c>
      <c r="G82" s="5">
        <f t="shared" si="21"/>
        <v>1535.7144593089859</v>
      </c>
      <c r="H82" s="5">
        <v>735.2566294378474</v>
      </c>
      <c r="I82" s="6">
        <v>4231.9155354666655</v>
      </c>
      <c r="J82" s="7">
        <v>2284651</v>
      </c>
      <c r="K82" s="7">
        <v>37649.8157</v>
      </c>
      <c r="L82" s="7">
        <v>1623.8352</v>
      </c>
      <c r="M82" s="7">
        <v>0</v>
      </c>
      <c r="N82" s="7">
        <v>0</v>
      </c>
      <c r="O82" s="7">
        <v>0</v>
      </c>
      <c r="P82" s="7">
        <v>0</v>
      </c>
      <c r="Q82" s="7">
        <v>0</v>
      </c>
      <c r="R82" s="7">
        <v>0</v>
      </c>
      <c r="S82" s="7">
        <v>0</v>
      </c>
      <c r="T82" s="8">
        <v>0</v>
      </c>
      <c r="U82" s="22">
        <f t="shared" si="22"/>
        <v>0</v>
      </c>
      <c r="V82" s="23">
        <f t="shared" si="23"/>
        <v>11.886262678500925</v>
      </c>
      <c r="W82" s="23">
        <f t="shared" si="24"/>
        <v>22.14984591263253</v>
      </c>
      <c r="X82" s="23">
        <f t="shared" si="25"/>
        <v>-10.263583234131604</v>
      </c>
      <c r="Y82" s="23">
        <f t="shared" si="26"/>
        <v>0.20376852289999997</v>
      </c>
      <c r="Z82" s="23">
        <f t="shared" si="36"/>
        <v>-10.059814711231603</v>
      </c>
      <c r="AA82" s="25">
        <f t="shared" si="27"/>
        <v>-0.4541708665112779</v>
      </c>
      <c r="AB82" s="40">
        <f t="shared" si="28"/>
        <v>1</v>
      </c>
      <c r="AC82" s="23">
        <f t="shared" si="20"/>
        <v>-10.059814711231603</v>
      </c>
      <c r="AD82" s="23"/>
      <c r="AE82" s="23">
        <f t="shared" si="29"/>
        <v>11.253101272032524</v>
      </c>
      <c r="AF82" s="23">
        <f t="shared" si="30"/>
        <v>6.734583097335963</v>
      </c>
      <c r="AG82" s="23">
        <f t="shared" si="37"/>
        <v>17.987684369368488</v>
      </c>
      <c r="AH82" s="23">
        <f t="shared" si="31"/>
        <v>22.14984591263253</v>
      </c>
      <c r="AI82" s="23">
        <f t="shared" si="32"/>
        <v>-4.162161543264041</v>
      </c>
      <c r="AJ82" s="23">
        <f t="shared" si="38"/>
        <v>0.20376852289999997</v>
      </c>
      <c r="AK82" s="23">
        <f t="shared" si="39"/>
        <v>-3.958393020364041</v>
      </c>
      <c r="AL82" s="25">
        <f t="shared" si="33"/>
        <v>-0.17870973170546914</v>
      </c>
      <c r="AM82" s="40">
        <f t="shared" si="34"/>
        <v>1</v>
      </c>
      <c r="AN82" s="23">
        <f t="shared" si="35"/>
        <v>-3.958393020364041</v>
      </c>
    </row>
    <row r="83" spans="1:40" ht="12.75">
      <c r="A83" s="1" t="s">
        <v>79</v>
      </c>
      <c r="B83" s="3">
        <v>23871</v>
      </c>
      <c r="C83" s="4">
        <v>23871</v>
      </c>
      <c r="D83" s="18">
        <v>23871</v>
      </c>
      <c r="E83" s="5">
        <v>1118.4813292861745</v>
      </c>
      <c r="F83" s="5">
        <v>1406.51</v>
      </c>
      <c r="G83" s="5">
        <f t="shared" si="21"/>
        <v>2524.9913292861747</v>
      </c>
      <c r="H83" s="5">
        <v>809.1963668408599</v>
      </c>
      <c r="I83" s="6">
        <v>3823.2105738666664</v>
      </c>
      <c r="J83" s="7">
        <v>702774110.902</v>
      </c>
      <c r="K83" s="7">
        <v>347266.157</v>
      </c>
      <c r="L83" s="7">
        <v>44670.4389</v>
      </c>
      <c r="M83" s="7">
        <v>0</v>
      </c>
      <c r="N83" s="7">
        <v>0</v>
      </c>
      <c r="O83" s="7">
        <v>162600</v>
      </c>
      <c r="P83" s="7">
        <v>0</v>
      </c>
      <c r="Q83" s="7">
        <v>0</v>
      </c>
      <c r="R83" s="7">
        <v>0</v>
      </c>
      <c r="S83" s="7">
        <v>0</v>
      </c>
      <c r="T83" s="8">
        <v>0</v>
      </c>
      <c r="U83" s="22">
        <f t="shared" si="22"/>
        <v>162600</v>
      </c>
      <c r="V83" s="23">
        <f t="shared" si="23"/>
        <v>79.59039449424843</v>
      </c>
      <c r="W83" s="23">
        <f t="shared" si="24"/>
        <v>91.26385960877118</v>
      </c>
      <c r="X83" s="23">
        <f t="shared" si="25"/>
        <v>-11.673465114522756</v>
      </c>
      <c r="Y83" s="23">
        <f t="shared" si="26"/>
        <v>51.154272580843994</v>
      </c>
      <c r="Z83" s="23">
        <f t="shared" si="36"/>
        <v>39.48080746632124</v>
      </c>
      <c r="AA83" s="25">
        <f t="shared" si="27"/>
        <v>0.43260067715267675</v>
      </c>
      <c r="AB83" s="40" t="str">
        <f t="shared" si="28"/>
        <v>  </v>
      </c>
      <c r="AC83" s="23">
        <f t="shared" si="20"/>
        <v>0</v>
      </c>
      <c r="AD83" s="23"/>
      <c r="AE83" s="23">
        <f t="shared" si="29"/>
        <v>84.38369522994637</v>
      </c>
      <c r="AF83" s="23">
        <f t="shared" si="30"/>
        <v>33.80357132750179</v>
      </c>
      <c r="AG83" s="23">
        <f t="shared" si="37"/>
        <v>118.18726655744817</v>
      </c>
      <c r="AH83" s="23">
        <f t="shared" si="31"/>
        <v>91.26385960877118</v>
      </c>
      <c r="AI83" s="23">
        <f t="shared" si="32"/>
        <v>26.923406948676984</v>
      </c>
      <c r="AJ83" s="23">
        <f t="shared" si="38"/>
        <v>51.154272580843994</v>
      </c>
      <c r="AK83" s="23">
        <f t="shared" si="39"/>
        <v>78.07767952952098</v>
      </c>
      <c r="AL83" s="25">
        <f t="shared" si="33"/>
        <v>0.8555158620753432</v>
      </c>
      <c r="AM83" s="40" t="str">
        <f t="shared" si="34"/>
        <v>  </v>
      </c>
      <c r="AN83" s="23">
        <f t="shared" si="35"/>
        <v>0</v>
      </c>
    </row>
    <row r="84" spans="1:40" ht="12.75">
      <c r="A84" s="1" t="s">
        <v>80</v>
      </c>
      <c r="B84" s="3">
        <v>13215</v>
      </c>
      <c r="C84" s="4">
        <v>13229</v>
      </c>
      <c r="D84" s="18">
        <v>13215</v>
      </c>
      <c r="E84" s="5">
        <v>1007.8263929159177</v>
      </c>
      <c r="F84" s="5">
        <v>1541.35</v>
      </c>
      <c r="G84" s="5">
        <f t="shared" si="21"/>
        <v>2549.176392915918</v>
      </c>
      <c r="H84" s="5">
        <v>792.8974600693521</v>
      </c>
      <c r="I84" s="6">
        <v>4468.786906133332</v>
      </c>
      <c r="J84" s="7">
        <v>383952139.7143</v>
      </c>
      <c r="K84" s="7">
        <v>206346.8458</v>
      </c>
      <c r="L84" s="7">
        <v>72538.9</v>
      </c>
      <c r="M84" s="7">
        <v>0</v>
      </c>
      <c r="N84" s="7">
        <v>0</v>
      </c>
      <c r="O84" s="7">
        <v>0</v>
      </c>
      <c r="P84" s="7">
        <v>0</v>
      </c>
      <c r="Q84" s="7">
        <v>0</v>
      </c>
      <c r="R84" s="7">
        <v>1203975</v>
      </c>
      <c r="S84" s="7">
        <v>0</v>
      </c>
      <c r="T84" s="8">
        <v>0</v>
      </c>
      <c r="U84" s="22">
        <f t="shared" si="22"/>
        <v>1203975</v>
      </c>
      <c r="V84" s="23">
        <f t="shared" si="23"/>
        <v>44.16550596720034</v>
      </c>
      <c r="W84" s="23">
        <f t="shared" si="24"/>
        <v>59.055018964551984</v>
      </c>
      <c r="X84" s="23">
        <f t="shared" si="25"/>
        <v>-14.889512997351645</v>
      </c>
      <c r="Y84" s="23">
        <f t="shared" si="26"/>
        <v>29.1274148052296</v>
      </c>
      <c r="Z84" s="23">
        <f t="shared" si="36"/>
        <v>14.237901807877954</v>
      </c>
      <c r="AA84" s="25">
        <f t="shared" si="27"/>
        <v>0.24109554204739672</v>
      </c>
      <c r="AB84" s="40" t="str">
        <f t="shared" si="28"/>
        <v>  </v>
      </c>
      <c r="AC84" s="23">
        <f t="shared" si="20"/>
        <v>0</v>
      </c>
      <c r="AD84" s="23"/>
      <c r="AE84" s="23">
        <f t="shared" si="29"/>
        <v>47.162312445337385</v>
      </c>
      <c r="AF84" s="23">
        <f t="shared" si="30"/>
        <v>18.336744885928855</v>
      </c>
      <c r="AG84" s="23">
        <f t="shared" si="37"/>
        <v>65.49905733126624</v>
      </c>
      <c r="AH84" s="23">
        <f t="shared" si="31"/>
        <v>59.055018964551984</v>
      </c>
      <c r="AI84" s="23">
        <f t="shared" si="32"/>
        <v>6.44403836671426</v>
      </c>
      <c r="AJ84" s="23">
        <f t="shared" si="38"/>
        <v>29.1274148052296</v>
      </c>
      <c r="AK84" s="23">
        <f t="shared" si="39"/>
        <v>35.57145317194386</v>
      </c>
      <c r="AL84" s="25">
        <f t="shared" si="33"/>
        <v>0.602344284967477</v>
      </c>
      <c r="AM84" s="40" t="str">
        <f t="shared" si="34"/>
        <v>  </v>
      </c>
      <c r="AN84" s="23">
        <f t="shared" si="35"/>
        <v>0</v>
      </c>
    </row>
    <row r="85" spans="1:40" ht="12.75">
      <c r="A85" s="1" t="s">
        <v>81</v>
      </c>
      <c r="B85" s="3">
        <v>2113</v>
      </c>
      <c r="C85" s="4">
        <v>2120</v>
      </c>
      <c r="D85" s="18">
        <v>2113</v>
      </c>
      <c r="E85" s="5">
        <v>444.73514581483585</v>
      </c>
      <c r="F85" s="5">
        <v>902.0357338138975</v>
      </c>
      <c r="G85" s="5">
        <f t="shared" si="21"/>
        <v>1346.7708796287334</v>
      </c>
      <c r="H85" s="5">
        <v>622.617991351818</v>
      </c>
      <c r="I85" s="6">
        <v>3144.3974270222216</v>
      </c>
      <c r="J85" s="7">
        <v>5176440</v>
      </c>
      <c r="K85" s="7">
        <v>38927.9865</v>
      </c>
      <c r="L85" s="7">
        <v>585.84</v>
      </c>
      <c r="M85" s="7">
        <v>0</v>
      </c>
      <c r="N85" s="7">
        <v>0</v>
      </c>
      <c r="O85" s="7">
        <v>0</v>
      </c>
      <c r="P85" s="7">
        <v>0</v>
      </c>
      <c r="Q85" s="7">
        <v>0</v>
      </c>
      <c r="R85" s="7">
        <v>0</v>
      </c>
      <c r="S85" s="7">
        <v>0</v>
      </c>
      <c r="T85" s="8">
        <v>0</v>
      </c>
      <c r="U85" s="22">
        <f t="shared" si="22"/>
        <v>0</v>
      </c>
      <c r="V85" s="23">
        <f t="shared" si="23"/>
        <v>4.161318684381905</v>
      </c>
      <c r="W85" s="23">
        <f t="shared" si="24"/>
        <v>6.644111763297954</v>
      </c>
      <c r="X85" s="23">
        <f t="shared" si="25"/>
        <v>-2.482793078916049</v>
      </c>
      <c r="Y85" s="23">
        <f t="shared" si="26"/>
        <v>0.4122175065</v>
      </c>
      <c r="Z85" s="23">
        <f t="shared" si="36"/>
        <v>-2.0705755724160486</v>
      </c>
      <c r="AA85" s="25">
        <f t="shared" si="27"/>
        <v>-0.31164068970872816</v>
      </c>
      <c r="AB85" s="40">
        <f t="shared" si="28"/>
        <v>1</v>
      </c>
      <c r="AC85" s="23">
        <f t="shared" si="20"/>
        <v>-2.0705755724160486</v>
      </c>
      <c r="AD85" s="23"/>
      <c r="AE85" s="23">
        <f t="shared" si="29"/>
        <v>3.9840176161177188</v>
      </c>
      <c r="AF85" s="23">
        <f t="shared" si="30"/>
        <v>2.302285677521185</v>
      </c>
      <c r="AG85" s="23">
        <f t="shared" si="37"/>
        <v>6.286303293638904</v>
      </c>
      <c r="AH85" s="23">
        <f t="shared" si="31"/>
        <v>6.644111763297954</v>
      </c>
      <c r="AI85" s="23">
        <f t="shared" si="32"/>
        <v>-0.35780846965905067</v>
      </c>
      <c r="AJ85" s="23">
        <f t="shared" si="38"/>
        <v>0.4122175065</v>
      </c>
      <c r="AK85" s="23">
        <f t="shared" si="39"/>
        <v>0.05440903684094933</v>
      </c>
      <c r="AL85" s="25">
        <f t="shared" si="33"/>
        <v>0.008189061048235916</v>
      </c>
      <c r="AM85" s="40" t="str">
        <f t="shared" si="34"/>
        <v>  </v>
      </c>
      <c r="AN85" s="23">
        <f t="shared" si="35"/>
        <v>0</v>
      </c>
    </row>
    <row r="86" spans="1:40" ht="12.75">
      <c r="A86" s="1" t="s">
        <v>82</v>
      </c>
      <c r="B86" s="3">
        <v>16606</v>
      </c>
      <c r="C86" s="4">
        <v>16607.75</v>
      </c>
      <c r="D86" s="18">
        <v>16606</v>
      </c>
      <c r="E86" s="5">
        <v>768.5302825663781</v>
      </c>
      <c r="F86" s="5">
        <v>1379.93</v>
      </c>
      <c r="G86" s="5">
        <f t="shared" si="21"/>
        <v>2148.4602825663783</v>
      </c>
      <c r="H86" s="5">
        <v>683.7295637562299</v>
      </c>
      <c r="I86" s="6">
        <v>4121.865839288888</v>
      </c>
      <c r="J86" s="7">
        <v>427211700.1046</v>
      </c>
      <c r="K86" s="7">
        <v>225467.5714</v>
      </c>
      <c r="L86" s="7">
        <v>36249.6526</v>
      </c>
      <c r="M86" s="7">
        <v>0</v>
      </c>
      <c r="N86" s="7">
        <v>0</v>
      </c>
      <c r="O86" s="7">
        <v>0</v>
      </c>
      <c r="P86" s="7">
        <v>0</v>
      </c>
      <c r="Q86" s="7">
        <v>0</v>
      </c>
      <c r="R86" s="7">
        <v>229336</v>
      </c>
      <c r="S86" s="7">
        <v>0</v>
      </c>
      <c r="T86" s="8">
        <v>0</v>
      </c>
      <c r="U86" s="22">
        <f t="shared" si="22"/>
        <v>229336</v>
      </c>
      <c r="V86" s="23">
        <f t="shared" si="23"/>
        <v>47.03134458803323</v>
      </c>
      <c r="W86" s="23">
        <f t="shared" si="24"/>
        <v>68.44770412723129</v>
      </c>
      <c r="X86" s="23">
        <f t="shared" si="25"/>
        <v>-21.416359539198062</v>
      </c>
      <c r="Y86" s="23">
        <f t="shared" si="26"/>
        <v>31.250295631531202</v>
      </c>
      <c r="Z86" s="23">
        <f t="shared" si="36"/>
        <v>9.83393609233314</v>
      </c>
      <c r="AA86" s="25">
        <f t="shared" si="27"/>
        <v>0.143670795357193</v>
      </c>
      <c r="AB86" s="40" t="str">
        <f t="shared" si="28"/>
        <v>  </v>
      </c>
      <c r="AC86" s="23">
        <f t="shared" si="20"/>
        <v>0</v>
      </c>
      <c r="AD86" s="23"/>
      <c r="AE86" s="23">
        <f t="shared" si="29"/>
        <v>49.94826403321619</v>
      </c>
      <c r="AF86" s="23">
        <f t="shared" si="30"/>
        <v>19.869522987537923</v>
      </c>
      <c r="AG86" s="23">
        <f t="shared" si="37"/>
        <v>69.81778702075411</v>
      </c>
      <c r="AH86" s="23">
        <f t="shared" si="31"/>
        <v>68.44770412723129</v>
      </c>
      <c r="AI86" s="23">
        <f t="shared" si="32"/>
        <v>1.3700828935228202</v>
      </c>
      <c r="AJ86" s="23">
        <f t="shared" si="38"/>
        <v>31.250295631531202</v>
      </c>
      <c r="AK86" s="23">
        <f t="shared" si="39"/>
        <v>32.62037852505402</v>
      </c>
      <c r="AL86" s="25">
        <f t="shared" si="33"/>
        <v>0.4765737425526929</v>
      </c>
      <c r="AM86" s="40" t="str">
        <f t="shared" si="34"/>
        <v>  </v>
      </c>
      <c r="AN86" s="23">
        <f t="shared" si="35"/>
        <v>0</v>
      </c>
    </row>
    <row r="87" spans="1:40" ht="12.75">
      <c r="A87" s="1" t="s">
        <v>83</v>
      </c>
      <c r="B87" s="3">
        <v>9991</v>
      </c>
      <c r="C87" s="4">
        <v>9998</v>
      </c>
      <c r="D87" s="18">
        <v>9991</v>
      </c>
      <c r="E87" s="5">
        <v>599.2775259030041</v>
      </c>
      <c r="F87" s="5">
        <v>1099.5298445034857</v>
      </c>
      <c r="G87" s="5">
        <f t="shared" si="21"/>
        <v>1698.8073704064898</v>
      </c>
      <c r="H87" s="5">
        <v>737.7495156026271</v>
      </c>
      <c r="I87" s="6">
        <v>3554.9061738666664</v>
      </c>
      <c r="J87" s="7">
        <v>-26508564</v>
      </c>
      <c r="K87" s="7">
        <v>0</v>
      </c>
      <c r="L87" s="7">
        <v>1601.925</v>
      </c>
      <c r="M87" s="7">
        <v>0</v>
      </c>
      <c r="N87" s="7">
        <v>0</v>
      </c>
      <c r="O87" s="7">
        <v>0</v>
      </c>
      <c r="P87" s="7">
        <v>0</v>
      </c>
      <c r="Q87" s="7">
        <v>0</v>
      </c>
      <c r="R87" s="7">
        <v>0</v>
      </c>
      <c r="S87" s="7">
        <v>0</v>
      </c>
      <c r="T87" s="8">
        <v>0</v>
      </c>
      <c r="U87" s="22">
        <f t="shared" si="22"/>
        <v>0</v>
      </c>
      <c r="V87" s="23">
        <f t="shared" si="23"/>
        <v>24.343639848117085</v>
      </c>
      <c r="W87" s="23">
        <f t="shared" si="24"/>
        <v>35.51706758310186</v>
      </c>
      <c r="X87" s="23">
        <f t="shared" si="25"/>
        <v>-11.173427734984777</v>
      </c>
      <c r="Y87" s="23">
        <f t="shared" si="26"/>
        <v>-1.9070146829999997</v>
      </c>
      <c r="Z87" s="23">
        <f t="shared" si="36"/>
        <v>-13.080442417984777</v>
      </c>
      <c r="AA87" s="25">
        <f t="shared" si="27"/>
        <v>-0.3682861032200791</v>
      </c>
      <c r="AB87" s="40">
        <f t="shared" si="28"/>
        <v>1</v>
      </c>
      <c r="AC87" s="23">
        <f t="shared" si="20"/>
        <v>-13.080442417984777</v>
      </c>
      <c r="AD87" s="23"/>
      <c r="AE87" s="23">
        <f t="shared" si="29"/>
        <v>23.761898212823734</v>
      </c>
      <c r="AF87" s="23">
        <f t="shared" si="30"/>
        <v>12.898996968175233</v>
      </c>
      <c r="AG87" s="23">
        <f t="shared" si="37"/>
        <v>36.66089518099896</v>
      </c>
      <c r="AH87" s="23">
        <f t="shared" si="31"/>
        <v>35.51706758310186</v>
      </c>
      <c r="AI87" s="23">
        <f t="shared" si="32"/>
        <v>1.1438275978971006</v>
      </c>
      <c r="AJ87" s="23">
        <f t="shared" si="38"/>
        <v>-1.9070146829999997</v>
      </c>
      <c r="AK87" s="23">
        <f t="shared" si="39"/>
        <v>-0.763187085102899</v>
      </c>
      <c r="AL87" s="25">
        <f t="shared" si="33"/>
        <v>-0.02148789686302831</v>
      </c>
      <c r="AM87" s="40">
        <f t="shared" si="34"/>
        <v>1</v>
      </c>
      <c r="AN87" s="23">
        <f t="shared" si="35"/>
        <v>-0.763187085102899</v>
      </c>
    </row>
    <row r="88" spans="1:40" ht="12.75">
      <c r="A88" s="1" t="s">
        <v>84</v>
      </c>
      <c r="B88" s="3">
        <v>3936</v>
      </c>
      <c r="C88" s="4">
        <v>3936</v>
      </c>
      <c r="D88" s="18">
        <v>3936</v>
      </c>
      <c r="E88" s="5">
        <v>453.1301330497866</v>
      </c>
      <c r="F88" s="5">
        <v>970.638541436158</v>
      </c>
      <c r="G88" s="5">
        <f t="shared" si="21"/>
        <v>1423.7686744859445</v>
      </c>
      <c r="H88" s="5">
        <v>682.1341812495764</v>
      </c>
      <c r="I88" s="6">
        <v>3104.869074666666</v>
      </c>
      <c r="J88" s="7">
        <v>13889229</v>
      </c>
      <c r="K88" s="7">
        <v>42779.0392</v>
      </c>
      <c r="L88" s="7">
        <v>7015.102400000001</v>
      </c>
      <c r="M88" s="7">
        <v>0</v>
      </c>
      <c r="N88" s="7">
        <v>0</v>
      </c>
      <c r="O88" s="7">
        <v>0</v>
      </c>
      <c r="P88" s="7">
        <v>0</v>
      </c>
      <c r="Q88" s="7">
        <v>0</v>
      </c>
      <c r="R88" s="7">
        <v>0</v>
      </c>
      <c r="S88" s="7">
        <v>0</v>
      </c>
      <c r="T88" s="8">
        <v>0</v>
      </c>
      <c r="U88" s="22">
        <f t="shared" si="22"/>
        <v>0</v>
      </c>
      <c r="V88" s="23">
        <f t="shared" si="23"/>
        <v>8.28883364017501</v>
      </c>
      <c r="W88" s="23">
        <f t="shared" si="24"/>
        <v>12.220764677887999</v>
      </c>
      <c r="X88" s="23">
        <f t="shared" si="25"/>
        <v>-3.931931037712989</v>
      </c>
      <c r="Y88" s="23">
        <f t="shared" si="26"/>
        <v>1.0498186295999998</v>
      </c>
      <c r="Z88" s="23">
        <f t="shared" si="36"/>
        <v>-2.882112408112989</v>
      </c>
      <c r="AA88" s="25">
        <f t="shared" si="27"/>
        <v>-0.23583732148347672</v>
      </c>
      <c r="AB88" s="40">
        <f t="shared" si="28"/>
        <v>1</v>
      </c>
      <c r="AC88" s="23">
        <f t="shared" si="20"/>
        <v>-2.882112408112989</v>
      </c>
      <c r="AD88" s="23"/>
      <c r="AE88" s="23">
        <f t="shared" si="29"/>
        <v>7.845534903887349</v>
      </c>
      <c r="AF88" s="23">
        <f t="shared" si="30"/>
        <v>4.698540240447082</v>
      </c>
      <c r="AG88" s="23">
        <f t="shared" si="37"/>
        <v>12.544075144334432</v>
      </c>
      <c r="AH88" s="23">
        <f t="shared" si="31"/>
        <v>12.220764677887999</v>
      </c>
      <c r="AI88" s="23">
        <f t="shared" si="32"/>
        <v>0.3233104664464328</v>
      </c>
      <c r="AJ88" s="23">
        <f t="shared" si="38"/>
        <v>1.0498186295999998</v>
      </c>
      <c r="AK88" s="23">
        <f t="shared" si="39"/>
        <v>1.3731290960464326</v>
      </c>
      <c r="AL88" s="25">
        <f t="shared" si="33"/>
        <v>0.11236032541653831</v>
      </c>
      <c r="AM88" s="40" t="str">
        <f t="shared" si="34"/>
        <v>  </v>
      </c>
      <c r="AN88" s="23">
        <f t="shared" si="35"/>
        <v>0</v>
      </c>
    </row>
    <row r="89" spans="1:40" ht="12.75">
      <c r="A89" s="1" t="s">
        <v>85</v>
      </c>
      <c r="B89" s="3">
        <v>5073</v>
      </c>
      <c r="C89" s="4">
        <v>5073</v>
      </c>
      <c r="D89" s="18">
        <v>5073</v>
      </c>
      <c r="E89" s="5">
        <v>566.361070687223</v>
      </c>
      <c r="F89" s="5">
        <v>1136.78</v>
      </c>
      <c r="G89" s="5">
        <f t="shared" si="21"/>
        <v>1703.141070687223</v>
      </c>
      <c r="H89" s="5">
        <v>715.4572050392381</v>
      </c>
      <c r="I89" s="6">
        <v>4293.758765688888</v>
      </c>
      <c r="J89" s="7">
        <v>44181980</v>
      </c>
      <c r="K89" s="7">
        <v>56168.4352</v>
      </c>
      <c r="L89" s="7">
        <v>11882.8385</v>
      </c>
      <c r="M89" s="7">
        <v>0</v>
      </c>
      <c r="N89" s="7">
        <v>0</v>
      </c>
      <c r="O89" s="7">
        <v>0</v>
      </c>
      <c r="P89" s="7">
        <v>0</v>
      </c>
      <c r="Q89" s="7">
        <v>0</v>
      </c>
      <c r="R89" s="7">
        <v>0</v>
      </c>
      <c r="S89" s="7">
        <v>0</v>
      </c>
      <c r="T89" s="8">
        <v>0</v>
      </c>
      <c r="U89" s="22">
        <f t="shared" si="22"/>
        <v>0</v>
      </c>
      <c r="V89" s="23">
        <f t="shared" si="23"/>
        <v>12.269549052760336</v>
      </c>
      <c r="W89" s="23">
        <f t="shared" si="24"/>
        <v>21.78223821833973</v>
      </c>
      <c r="X89" s="23">
        <f t="shared" si="25"/>
        <v>-9.512689165579395</v>
      </c>
      <c r="Y89" s="23">
        <f t="shared" si="26"/>
        <v>3.2491538337</v>
      </c>
      <c r="Z89" s="23">
        <f t="shared" si="36"/>
        <v>-6.263535331879396</v>
      </c>
      <c r="AA89" s="25">
        <f t="shared" si="27"/>
        <v>-0.28755242088050265</v>
      </c>
      <c r="AB89" s="40">
        <f t="shared" si="28"/>
        <v>1</v>
      </c>
      <c r="AC89" s="23">
        <f t="shared" si="20"/>
        <v>-6.263535331879396</v>
      </c>
      <c r="AD89" s="23"/>
      <c r="AE89" s="23">
        <f t="shared" si="29"/>
        <v>12.096048512234793</v>
      </c>
      <c r="AF89" s="23">
        <f t="shared" si="30"/>
        <v>6.351650202037097</v>
      </c>
      <c r="AG89" s="23">
        <f t="shared" si="37"/>
        <v>18.44769871427189</v>
      </c>
      <c r="AH89" s="23">
        <f t="shared" si="31"/>
        <v>21.78223821833973</v>
      </c>
      <c r="AI89" s="23">
        <f t="shared" si="32"/>
        <v>-3.334539504067841</v>
      </c>
      <c r="AJ89" s="23">
        <f t="shared" si="38"/>
        <v>3.2491538337</v>
      </c>
      <c r="AK89" s="23">
        <f t="shared" si="39"/>
        <v>-0.08538567036784128</v>
      </c>
      <c r="AL89" s="25">
        <f t="shared" si="33"/>
        <v>-0.003919967705428459</v>
      </c>
      <c r="AM89" s="40">
        <f t="shared" si="34"/>
        <v>1</v>
      </c>
      <c r="AN89" s="23">
        <f t="shared" si="35"/>
        <v>-0.08538567036784128</v>
      </c>
    </row>
    <row r="90" spans="1:40" ht="12.75">
      <c r="A90" s="1" t="s">
        <v>86</v>
      </c>
      <c r="B90" s="3">
        <v>10876</v>
      </c>
      <c r="C90" s="4">
        <v>10878.5</v>
      </c>
      <c r="D90" s="18">
        <v>10876</v>
      </c>
      <c r="E90" s="5">
        <v>593.1817186535048</v>
      </c>
      <c r="F90" s="5">
        <v>1085.45</v>
      </c>
      <c r="G90" s="5">
        <f t="shared" si="21"/>
        <v>1678.6317186535048</v>
      </c>
      <c r="H90" s="5">
        <v>741.9890139159121</v>
      </c>
      <c r="I90" s="6">
        <v>3740.8152911999987</v>
      </c>
      <c r="J90" s="7">
        <v>20303103</v>
      </c>
      <c r="K90" s="7">
        <v>45613.9715</v>
      </c>
      <c r="L90" s="7">
        <v>142336.3071</v>
      </c>
      <c r="M90" s="7">
        <v>0</v>
      </c>
      <c r="N90" s="7">
        <v>0</v>
      </c>
      <c r="O90" s="7">
        <v>1462</v>
      </c>
      <c r="P90" s="7">
        <v>0</v>
      </c>
      <c r="Q90" s="7">
        <v>0</v>
      </c>
      <c r="R90" s="7">
        <v>0</v>
      </c>
      <c r="S90" s="7">
        <v>0</v>
      </c>
      <c r="T90" s="8">
        <v>0</v>
      </c>
      <c r="U90" s="22">
        <f t="shared" si="22"/>
        <v>1462</v>
      </c>
      <c r="V90" s="23">
        <f t="shared" si="23"/>
        <v>26.326671087424973</v>
      </c>
      <c r="W90" s="23">
        <f t="shared" si="24"/>
        <v>40.68510710709119</v>
      </c>
      <c r="X90" s="23">
        <f t="shared" si="25"/>
        <v>-14.358436019666218</v>
      </c>
      <c r="Y90" s="23">
        <f t="shared" si="26"/>
        <v>1.6512356946</v>
      </c>
      <c r="Z90" s="23">
        <f t="shared" si="36"/>
        <v>-12.707200325066218</v>
      </c>
      <c r="AA90" s="25">
        <f t="shared" si="27"/>
        <v>-0.3123305117919039</v>
      </c>
      <c r="AB90" s="40">
        <f t="shared" si="28"/>
        <v>1</v>
      </c>
      <c r="AC90" s="23">
        <f t="shared" si="20"/>
        <v>-12.707200325066218</v>
      </c>
      <c r="AD90" s="23"/>
      <c r="AE90" s="23">
        <f t="shared" si="29"/>
        <v>25.55951800090573</v>
      </c>
      <c r="AF90" s="23">
        <f t="shared" si="30"/>
        <v>14.122276901861554</v>
      </c>
      <c r="AG90" s="23">
        <f t="shared" si="37"/>
        <v>39.68179490276728</v>
      </c>
      <c r="AH90" s="23">
        <f t="shared" si="31"/>
        <v>40.68510710709119</v>
      </c>
      <c r="AI90" s="23">
        <f t="shared" si="32"/>
        <v>-1.0033122043239118</v>
      </c>
      <c r="AJ90" s="23">
        <f t="shared" si="38"/>
        <v>1.6512356946</v>
      </c>
      <c r="AK90" s="23">
        <f t="shared" si="39"/>
        <v>0.6479234902760882</v>
      </c>
      <c r="AL90" s="25">
        <f t="shared" si="33"/>
        <v>0.01592532344994512</v>
      </c>
      <c r="AM90" s="40" t="str">
        <f t="shared" si="34"/>
        <v>  </v>
      </c>
      <c r="AN90" s="23">
        <f t="shared" si="35"/>
        <v>0</v>
      </c>
    </row>
    <row r="91" spans="1:40" ht="12.75">
      <c r="A91" s="1" t="s">
        <v>87</v>
      </c>
      <c r="B91" s="3">
        <v>4135</v>
      </c>
      <c r="C91" s="4">
        <v>4135</v>
      </c>
      <c r="D91" s="18">
        <v>4135</v>
      </c>
      <c r="E91" s="5">
        <v>433.7389787117398</v>
      </c>
      <c r="F91" s="5">
        <v>894.9593673554373</v>
      </c>
      <c r="G91" s="5">
        <f t="shared" si="21"/>
        <v>1328.698346067177</v>
      </c>
      <c r="H91" s="5">
        <v>636.2743234005167</v>
      </c>
      <c r="I91" s="6">
        <v>2895.0842035555547</v>
      </c>
      <c r="J91" s="7">
        <v>31150844.2851</v>
      </c>
      <c r="K91" s="7">
        <v>50408.6732</v>
      </c>
      <c r="L91" s="7">
        <v>6188.1894</v>
      </c>
      <c r="M91" s="7">
        <v>0</v>
      </c>
      <c r="N91" s="7">
        <v>0</v>
      </c>
      <c r="O91" s="7">
        <v>0</v>
      </c>
      <c r="P91" s="7">
        <v>0</v>
      </c>
      <c r="Q91" s="7">
        <v>0</v>
      </c>
      <c r="R91" s="7">
        <v>0</v>
      </c>
      <c r="S91" s="7">
        <v>0</v>
      </c>
      <c r="T91" s="8">
        <v>0</v>
      </c>
      <c r="U91" s="22">
        <f t="shared" si="22"/>
        <v>0</v>
      </c>
      <c r="V91" s="23">
        <f t="shared" si="23"/>
        <v>8.125161988248914</v>
      </c>
      <c r="W91" s="23">
        <f t="shared" si="24"/>
        <v>11.97117318170222</v>
      </c>
      <c r="X91" s="23">
        <f t="shared" si="25"/>
        <v>-3.8460111934533057</v>
      </c>
      <c r="Y91" s="23">
        <f t="shared" si="26"/>
        <v>2.2994576511272</v>
      </c>
      <c r="Z91" s="23">
        <f t="shared" si="36"/>
        <v>-1.5465535423261056</v>
      </c>
      <c r="AA91" s="25">
        <f t="shared" si="27"/>
        <v>-0.12918980611607828</v>
      </c>
      <c r="AB91" s="40">
        <f t="shared" si="28"/>
        <v>1</v>
      </c>
      <c r="AC91" s="23">
        <f t="shared" si="20"/>
        <v>-1.5465535423261056</v>
      </c>
      <c r="AD91" s="23"/>
      <c r="AE91" s="23">
        <f t="shared" si="29"/>
        <v>7.691834725382886</v>
      </c>
      <c r="AF91" s="23">
        <f t="shared" si="30"/>
        <v>4.604240072706989</v>
      </c>
      <c r="AG91" s="23">
        <f t="shared" si="37"/>
        <v>12.296074798089876</v>
      </c>
      <c r="AH91" s="23">
        <f t="shared" si="31"/>
        <v>11.97117318170222</v>
      </c>
      <c r="AI91" s="23">
        <f t="shared" si="32"/>
        <v>0.32490161638765613</v>
      </c>
      <c r="AJ91" s="23">
        <f t="shared" si="38"/>
        <v>2.2994576511272</v>
      </c>
      <c r="AK91" s="23">
        <f t="shared" si="39"/>
        <v>2.624359267514856</v>
      </c>
      <c r="AL91" s="25">
        <f t="shared" si="33"/>
        <v>0.21922323131421695</v>
      </c>
      <c r="AM91" s="40" t="str">
        <f t="shared" si="34"/>
        <v>  </v>
      </c>
      <c r="AN91" s="23">
        <f t="shared" si="35"/>
        <v>0</v>
      </c>
    </row>
    <row r="92" spans="1:40" ht="12.75">
      <c r="A92" s="1" t="s">
        <v>88</v>
      </c>
      <c r="B92" s="3">
        <v>10697</v>
      </c>
      <c r="C92" s="4">
        <v>10752</v>
      </c>
      <c r="D92" s="18">
        <v>10697</v>
      </c>
      <c r="E92" s="5">
        <v>595.1392536975163</v>
      </c>
      <c r="F92" s="5">
        <v>1084.87</v>
      </c>
      <c r="G92" s="5">
        <f t="shared" si="21"/>
        <v>1680.0092536975162</v>
      </c>
      <c r="H92" s="5">
        <v>711.7487373272232</v>
      </c>
      <c r="I92" s="6">
        <v>4208.951108266666</v>
      </c>
      <c r="J92" s="7">
        <v>46162388.5742</v>
      </c>
      <c r="K92" s="7">
        <v>57043.7757</v>
      </c>
      <c r="L92" s="7">
        <v>17293.9</v>
      </c>
      <c r="M92" s="7">
        <v>4744000</v>
      </c>
      <c r="N92" s="7">
        <v>0</v>
      </c>
      <c r="O92" s="7">
        <v>0</v>
      </c>
      <c r="P92" s="7">
        <v>1090997</v>
      </c>
      <c r="Q92" s="7">
        <v>0</v>
      </c>
      <c r="R92" s="7">
        <v>0</v>
      </c>
      <c r="S92" s="7">
        <v>0</v>
      </c>
      <c r="T92" s="8">
        <v>0</v>
      </c>
      <c r="U92" s="22">
        <f t="shared" si="22"/>
        <v>1090997</v>
      </c>
      <c r="V92" s="23">
        <f t="shared" si="23"/>
        <v>25.58463522999164</v>
      </c>
      <c r="W92" s="23">
        <f t="shared" si="24"/>
        <v>45.02315000512853</v>
      </c>
      <c r="X92" s="23">
        <f t="shared" si="25"/>
        <v>-19.438514775136888</v>
      </c>
      <c r="Y92" s="23">
        <f t="shared" si="26"/>
        <v>9.233026653042398</v>
      </c>
      <c r="Z92" s="23">
        <f t="shared" si="36"/>
        <v>-10.20548812209449</v>
      </c>
      <c r="AA92" s="25">
        <f t="shared" si="27"/>
        <v>-0.2266720147509003</v>
      </c>
      <c r="AB92" s="40">
        <f t="shared" si="28"/>
        <v>1</v>
      </c>
      <c r="AC92" s="23">
        <f t="shared" si="20"/>
        <v>-10.20548812209449</v>
      </c>
      <c r="AD92" s="23"/>
      <c r="AE92" s="23">
        <f t="shared" si="29"/>
        <v>25.159482581523264</v>
      </c>
      <c r="AF92" s="23">
        <f t="shared" si="30"/>
        <v>13.323758425581287</v>
      </c>
      <c r="AG92" s="23">
        <f t="shared" si="37"/>
        <v>38.48324100710455</v>
      </c>
      <c r="AH92" s="23">
        <f t="shared" si="31"/>
        <v>45.02315000512853</v>
      </c>
      <c r="AI92" s="23">
        <f t="shared" si="32"/>
        <v>-6.539908998023975</v>
      </c>
      <c r="AJ92" s="23">
        <f t="shared" si="38"/>
        <v>9.233026653042398</v>
      </c>
      <c r="AK92" s="23">
        <f t="shared" si="39"/>
        <v>2.6931176550184226</v>
      </c>
      <c r="AL92" s="25">
        <f t="shared" si="33"/>
        <v>0.05981628683714163</v>
      </c>
      <c r="AM92" s="40" t="str">
        <f t="shared" si="34"/>
        <v>  </v>
      </c>
      <c r="AN92" s="23">
        <f t="shared" si="35"/>
        <v>0</v>
      </c>
    </row>
    <row r="93" spans="1:40" ht="12.75">
      <c r="A93" s="1" t="s">
        <v>89</v>
      </c>
      <c r="B93" s="3">
        <v>3413</v>
      </c>
      <c r="C93" s="4">
        <v>3413</v>
      </c>
      <c r="D93" s="18">
        <v>3413</v>
      </c>
      <c r="E93" s="5">
        <v>432.58681668977806</v>
      </c>
      <c r="F93" s="5">
        <v>872.2914123598545</v>
      </c>
      <c r="G93" s="5">
        <f t="shared" si="21"/>
        <v>1304.8782290496324</v>
      </c>
      <c r="H93" s="5">
        <v>609.3990581855109</v>
      </c>
      <c r="I93" s="6">
        <v>3036.2500503111105</v>
      </c>
      <c r="J93" s="7">
        <v>4505649</v>
      </c>
      <c r="K93" s="7">
        <v>38631.4969</v>
      </c>
      <c r="L93" s="7">
        <v>924.3624000000001</v>
      </c>
      <c r="M93" s="7">
        <v>0</v>
      </c>
      <c r="N93" s="7">
        <v>0</v>
      </c>
      <c r="O93" s="7">
        <v>0</v>
      </c>
      <c r="P93" s="7">
        <v>0</v>
      </c>
      <c r="Q93" s="7">
        <v>0</v>
      </c>
      <c r="R93" s="7">
        <v>0</v>
      </c>
      <c r="S93" s="7">
        <v>0</v>
      </c>
      <c r="T93" s="8">
        <v>0</v>
      </c>
      <c r="U93" s="22">
        <f t="shared" si="22"/>
        <v>0</v>
      </c>
      <c r="V93" s="23">
        <f t="shared" si="23"/>
        <v>6.533428381333544</v>
      </c>
      <c r="W93" s="23">
        <f t="shared" si="24"/>
        <v>10.36272142171182</v>
      </c>
      <c r="X93" s="23">
        <f t="shared" si="25"/>
        <v>-3.8292930403782757</v>
      </c>
      <c r="Y93" s="23">
        <f t="shared" si="26"/>
        <v>0.36396258730000003</v>
      </c>
      <c r="Z93" s="23">
        <f t="shared" si="36"/>
        <v>-3.4653304530782756</v>
      </c>
      <c r="AA93" s="25">
        <f t="shared" si="27"/>
        <v>-0.3344035135227863</v>
      </c>
      <c r="AB93" s="40">
        <f t="shared" si="28"/>
        <v>1</v>
      </c>
      <c r="AC93" s="23">
        <f t="shared" si="20"/>
        <v>-3.4653304530782756</v>
      </c>
      <c r="AD93" s="23"/>
      <c r="AE93" s="23">
        <f t="shared" si="29"/>
        <v>6.234969154044953</v>
      </c>
      <c r="AF93" s="23">
        <f t="shared" si="30"/>
        <v>3.63978822477751</v>
      </c>
      <c r="AG93" s="23">
        <f t="shared" si="37"/>
        <v>9.874757378822464</v>
      </c>
      <c r="AH93" s="23">
        <f t="shared" si="31"/>
        <v>10.36272142171182</v>
      </c>
      <c r="AI93" s="23">
        <f t="shared" si="32"/>
        <v>-0.4879640428893559</v>
      </c>
      <c r="AJ93" s="23">
        <f t="shared" si="38"/>
        <v>0.36396258730000003</v>
      </c>
      <c r="AK93" s="23">
        <f t="shared" si="39"/>
        <v>-0.12400145558935588</v>
      </c>
      <c r="AL93" s="25">
        <f t="shared" si="33"/>
        <v>-0.011966109146729534</v>
      </c>
      <c r="AM93" s="40">
        <f t="shared" si="34"/>
        <v>1</v>
      </c>
      <c r="AN93" s="23">
        <f t="shared" si="35"/>
        <v>-0.12400145558935588</v>
      </c>
    </row>
    <row r="94" spans="1:40" ht="12.75">
      <c r="A94" s="1" t="s">
        <v>90</v>
      </c>
      <c r="B94" s="3">
        <v>13578</v>
      </c>
      <c r="C94" s="4">
        <v>13579</v>
      </c>
      <c r="D94" s="18">
        <v>13578</v>
      </c>
      <c r="E94" s="5">
        <v>719.1950505996563</v>
      </c>
      <c r="F94" s="5">
        <v>1166.31</v>
      </c>
      <c r="G94" s="5">
        <f t="shared" si="21"/>
        <v>1885.5050505996562</v>
      </c>
      <c r="H94" s="5">
        <v>716.6338939310998</v>
      </c>
      <c r="I94" s="6">
        <v>3988.2967256888887</v>
      </c>
      <c r="J94" s="7">
        <v>165858906</v>
      </c>
      <c r="K94" s="7">
        <v>109949.6365</v>
      </c>
      <c r="L94" s="7">
        <v>27417.928200000002</v>
      </c>
      <c r="M94" s="7">
        <v>7976000</v>
      </c>
      <c r="N94" s="7">
        <v>0</v>
      </c>
      <c r="O94" s="7">
        <v>0</v>
      </c>
      <c r="P94" s="7">
        <v>0</v>
      </c>
      <c r="Q94" s="7">
        <v>0</v>
      </c>
      <c r="R94" s="7">
        <v>0</v>
      </c>
      <c r="S94" s="7">
        <v>0</v>
      </c>
      <c r="T94" s="8">
        <v>0</v>
      </c>
      <c r="U94" s="22">
        <f t="shared" si="22"/>
        <v>0</v>
      </c>
      <c r="V94" s="23">
        <f t="shared" si="23"/>
        <v>35.331842588838605</v>
      </c>
      <c r="W94" s="23">
        <f t="shared" si="24"/>
        <v>54.153092941403735</v>
      </c>
      <c r="X94" s="23">
        <f t="shared" si="25"/>
        <v>-18.82125035256513</v>
      </c>
      <c r="Y94" s="23">
        <f t="shared" si="26"/>
        <v>20.0552087967</v>
      </c>
      <c r="Z94" s="23">
        <f t="shared" si="36"/>
        <v>1.2339584441348705</v>
      </c>
      <c r="AA94" s="25">
        <f t="shared" si="27"/>
        <v>0.022786481382883767</v>
      </c>
      <c r="AB94" s="40" t="str">
        <f t="shared" si="28"/>
        <v>  </v>
      </c>
      <c r="AC94" s="23">
        <f t="shared" si="20"/>
        <v>0</v>
      </c>
      <c r="AD94" s="23"/>
      <c r="AE94" s="23">
        <f t="shared" si="29"/>
        <v>35.84194260785898</v>
      </c>
      <c r="AF94" s="23">
        <f t="shared" si="30"/>
        <v>17.02829627064383</v>
      </c>
      <c r="AG94" s="23">
        <f t="shared" si="37"/>
        <v>52.87023887850281</v>
      </c>
      <c r="AH94" s="23">
        <f t="shared" si="31"/>
        <v>54.153092941403735</v>
      </c>
      <c r="AI94" s="23">
        <f t="shared" si="32"/>
        <v>-1.282854062900924</v>
      </c>
      <c r="AJ94" s="23">
        <f t="shared" si="38"/>
        <v>20.0552087967</v>
      </c>
      <c r="AK94" s="23">
        <f t="shared" si="39"/>
        <v>18.772354733799077</v>
      </c>
      <c r="AL94" s="25">
        <f t="shared" si="33"/>
        <v>0.3466534174532131</v>
      </c>
      <c r="AM94" s="40" t="str">
        <f t="shared" si="34"/>
        <v>  </v>
      </c>
      <c r="AN94" s="23">
        <f t="shared" si="35"/>
        <v>0</v>
      </c>
    </row>
    <row r="95" spans="1:40" ht="12.75">
      <c r="A95" s="1" t="s">
        <v>91</v>
      </c>
      <c r="B95" s="3">
        <v>0</v>
      </c>
      <c r="C95" s="4">
        <v>0</v>
      </c>
      <c r="D95" s="18">
        <v>0</v>
      </c>
      <c r="E95" s="5">
        <v>0</v>
      </c>
      <c r="F95" s="5">
        <v>0</v>
      </c>
      <c r="G95" s="5">
        <f t="shared" si="21"/>
        <v>0</v>
      </c>
      <c r="H95" s="5">
        <v>0</v>
      </c>
      <c r="I95" s="6">
        <v>0</v>
      </c>
      <c r="J95" s="7">
        <v>0</v>
      </c>
      <c r="K95" s="7">
        <v>0</v>
      </c>
      <c r="L95" s="7">
        <v>0</v>
      </c>
      <c r="M95" s="7">
        <v>0</v>
      </c>
      <c r="N95" s="7">
        <v>0</v>
      </c>
      <c r="O95" s="7">
        <v>0</v>
      </c>
      <c r="P95" s="7">
        <v>0</v>
      </c>
      <c r="Q95" s="7">
        <v>0</v>
      </c>
      <c r="R95" s="7">
        <v>0</v>
      </c>
      <c r="S95" s="7">
        <v>0</v>
      </c>
      <c r="T95" s="8">
        <v>0</v>
      </c>
      <c r="U95" s="22">
        <f t="shared" si="22"/>
        <v>0</v>
      </c>
      <c r="V95" s="23">
        <f t="shared" si="23"/>
        <v>0</v>
      </c>
      <c r="W95" s="23">
        <f t="shared" si="24"/>
        <v>0</v>
      </c>
      <c r="X95" s="23">
        <f t="shared" si="25"/>
        <v>0</v>
      </c>
      <c r="Y95" s="23">
        <f t="shared" si="26"/>
        <v>0</v>
      </c>
      <c r="Z95" s="23">
        <f t="shared" si="36"/>
        <v>0</v>
      </c>
      <c r="AA95" s="25"/>
      <c r="AB95" s="40" t="str">
        <f t="shared" si="28"/>
        <v>  </v>
      </c>
      <c r="AC95" s="23">
        <f t="shared" si="20"/>
        <v>0</v>
      </c>
      <c r="AD95" s="23"/>
      <c r="AE95" s="23">
        <f t="shared" si="29"/>
        <v>0</v>
      </c>
      <c r="AF95" s="23">
        <f t="shared" si="30"/>
        <v>0</v>
      </c>
      <c r="AG95" s="23">
        <f t="shared" si="37"/>
        <v>0</v>
      </c>
      <c r="AH95" s="23">
        <f t="shared" si="31"/>
        <v>0</v>
      </c>
      <c r="AI95" s="23">
        <f t="shared" si="32"/>
        <v>0</v>
      </c>
      <c r="AJ95" s="23">
        <f t="shared" si="38"/>
        <v>0</v>
      </c>
      <c r="AK95" s="23">
        <f t="shared" si="39"/>
        <v>0</v>
      </c>
      <c r="AL95" s="25"/>
      <c r="AM95" s="40" t="str">
        <f t="shared" si="34"/>
        <v>  </v>
      </c>
      <c r="AN95" s="23">
        <f t="shared" si="35"/>
        <v>0</v>
      </c>
    </row>
    <row r="96" spans="1:40" ht="12.75">
      <c r="A96" s="1" t="s">
        <v>92</v>
      </c>
      <c r="B96" s="3">
        <v>8285</v>
      </c>
      <c r="C96" s="4">
        <v>8285</v>
      </c>
      <c r="D96" s="18">
        <v>8285</v>
      </c>
      <c r="E96" s="5">
        <v>505.2506696004896</v>
      </c>
      <c r="F96" s="5">
        <v>992.14</v>
      </c>
      <c r="G96" s="5">
        <f t="shared" si="21"/>
        <v>1497.3906696004897</v>
      </c>
      <c r="H96" s="5">
        <v>620.912275064281</v>
      </c>
      <c r="I96" s="6">
        <v>3198.287492977777</v>
      </c>
      <c r="J96" s="7">
        <v>41996922</v>
      </c>
      <c r="K96" s="7">
        <v>55202.6395</v>
      </c>
      <c r="L96" s="7">
        <v>956.4698000000001</v>
      </c>
      <c r="M96" s="7">
        <v>0</v>
      </c>
      <c r="N96" s="7">
        <v>0</v>
      </c>
      <c r="O96" s="7">
        <v>0</v>
      </c>
      <c r="P96" s="7">
        <v>0</v>
      </c>
      <c r="Q96" s="7">
        <v>0</v>
      </c>
      <c r="R96" s="7">
        <v>0</v>
      </c>
      <c r="S96" s="7">
        <v>0</v>
      </c>
      <c r="T96" s="8">
        <v>0</v>
      </c>
      <c r="U96" s="22">
        <f t="shared" si="22"/>
        <v>0</v>
      </c>
      <c r="V96" s="23">
        <f t="shared" si="23"/>
        <v>17.550139896547623</v>
      </c>
      <c r="W96" s="23">
        <f t="shared" si="24"/>
        <v>26.497811879320885</v>
      </c>
      <c r="X96" s="23">
        <f t="shared" si="25"/>
        <v>-8.947671982773262</v>
      </c>
      <c r="Y96" s="23">
        <f t="shared" si="26"/>
        <v>3.0799374932999997</v>
      </c>
      <c r="Z96" s="23">
        <f t="shared" si="36"/>
        <v>-5.867734489473262</v>
      </c>
      <c r="AA96" s="25">
        <f t="shared" si="27"/>
        <v>-0.22144222761474475</v>
      </c>
      <c r="AB96" s="40">
        <f t="shared" si="28"/>
        <v>1</v>
      </c>
      <c r="AC96" s="23">
        <f t="shared" si="20"/>
        <v>-5.867734489473262</v>
      </c>
      <c r="AD96" s="23"/>
      <c r="AE96" s="23">
        <f t="shared" si="29"/>
        <v>17.36823437669608</v>
      </c>
      <c r="AF96" s="23">
        <f t="shared" si="30"/>
        <v>9.002451848088244</v>
      </c>
      <c r="AG96" s="23">
        <f t="shared" si="37"/>
        <v>26.370686224784322</v>
      </c>
      <c r="AH96" s="23">
        <f t="shared" si="31"/>
        <v>26.497811879320885</v>
      </c>
      <c r="AI96" s="23">
        <f t="shared" si="32"/>
        <v>-0.1271256545365631</v>
      </c>
      <c r="AJ96" s="23">
        <f t="shared" si="38"/>
        <v>3.0799374932999997</v>
      </c>
      <c r="AK96" s="23">
        <f t="shared" si="39"/>
        <v>2.9528118387634366</v>
      </c>
      <c r="AL96" s="25">
        <f t="shared" si="33"/>
        <v>0.11143606318179938</v>
      </c>
      <c r="AM96" s="40" t="str">
        <f t="shared" si="34"/>
        <v>  </v>
      </c>
      <c r="AN96" s="23">
        <f t="shared" si="35"/>
        <v>0</v>
      </c>
    </row>
    <row r="97" spans="1:40" ht="12.75">
      <c r="A97" s="1" t="s">
        <v>93</v>
      </c>
      <c r="B97" s="3">
        <v>0</v>
      </c>
      <c r="C97" s="4">
        <v>0</v>
      </c>
      <c r="D97" s="18">
        <v>0</v>
      </c>
      <c r="E97" s="5">
        <v>0</v>
      </c>
      <c r="F97" s="5">
        <v>0</v>
      </c>
      <c r="G97" s="5">
        <f t="shared" si="21"/>
        <v>0</v>
      </c>
      <c r="H97" s="5">
        <v>0</v>
      </c>
      <c r="I97" s="6">
        <v>0</v>
      </c>
      <c r="J97" s="7">
        <v>0</v>
      </c>
      <c r="K97" s="7">
        <v>0</v>
      </c>
      <c r="L97" s="7">
        <v>0</v>
      </c>
      <c r="M97" s="7">
        <v>0</v>
      </c>
      <c r="N97" s="7">
        <v>0</v>
      </c>
      <c r="O97" s="7">
        <v>0</v>
      </c>
      <c r="P97" s="7">
        <v>0</v>
      </c>
      <c r="Q97" s="7">
        <v>0</v>
      </c>
      <c r="R97" s="7">
        <v>0</v>
      </c>
      <c r="S97" s="7">
        <v>0</v>
      </c>
      <c r="T97" s="8">
        <v>0</v>
      </c>
      <c r="U97" s="22">
        <f t="shared" si="22"/>
        <v>0</v>
      </c>
      <c r="V97" s="23">
        <f t="shared" si="23"/>
        <v>0</v>
      </c>
      <c r="W97" s="23">
        <f t="shared" si="24"/>
        <v>0</v>
      </c>
      <c r="X97" s="23">
        <f t="shared" si="25"/>
        <v>0</v>
      </c>
      <c r="Y97" s="23">
        <f t="shared" si="26"/>
        <v>0</v>
      </c>
      <c r="Z97" s="23">
        <f t="shared" si="36"/>
        <v>0</v>
      </c>
      <c r="AA97" s="25" t="e">
        <f t="shared" si="27"/>
        <v>#DIV/0!</v>
      </c>
      <c r="AB97" s="40" t="str">
        <f t="shared" si="28"/>
        <v>  </v>
      </c>
      <c r="AC97" s="23">
        <f t="shared" si="20"/>
        <v>0</v>
      </c>
      <c r="AD97" s="23"/>
      <c r="AE97" s="23">
        <f t="shared" si="29"/>
        <v>0</v>
      </c>
      <c r="AF97" s="23">
        <f t="shared" si="30"/>
        <v>0</v>
      </c>
      <c r="AG97" s="23">
        <f t="shared" si="37"/>
        <v>0</v>
      </c>
      <c r="AH97" s="23">
        <f t="shared" si="31"/>
        <v>0</v>
      </c>
      <c r="AI97" s="23">
        <f t="shared" si="32"/>
        <v>0</v>
      </c>
      <c r="AJ97" s="23">
        <f t="shared" si="38"/>
        <v>0</v>
      </c>
      <c r="AK97" s="23">
        <f t="shared" si="39"/>
        <v>0</v>
      </c>
      <c r="AL97" s="25" t="e">
        <f t="shared" si="33"/>
        <v>#DIV/0!</v>
      </c>
      <c r="AM97" s="40" t="str">
        <f t="shared" si="34"/>
        <v>  </v>
      </c>
      <c r="AN97" s="23">
        <f t="shared" si="35"/>
        <v>0</v>
      </c>
    </row>
    <row r="98" spans="1:40" ht="12.75">
      <c r="A98" s="1" t="s">
        <v>94</v>
      </c>
      <c r="B98" s="3">
        <v>26666</v>
      </c>
      <c r="C98" s="4">
        <v>26666</v>
      </c>
      <c r="D98" s="18">
        <v>22047</v>
      </c>
      <c r="E98" s="5">
        <v>1126.0920211212253</v>
      </c>
      <c r="F98" s="5">
        <v>1486.3</v>
      </c>
      <c r="G98" s="5">
        <f t="shared" si="21"/>
        <v>2612.3920211212253</v>
      </c>
      <c r="H98" s="5">
        <v>821.6184801372767</v>
      </c>
      <c r="I98" s="6">
        <v>4353.853737422221</v>
      </c>
      <c r="J98" s="7">
        <v>776355590.8949</v>
      </c>
      <c r="K98" s="7">
        <v>379789.1712</v>
      </c>
      <c r="L98" s="7">
        <v>3502.94</v>
      </c>
      <c r="M98" s="7">
        <v>0</v>
      </c>
      <c r="N98" s="7">
        <v>22467479.692245588</v>
      </c>
      <c r="O98" s="7">
        <v>0</v>
      </c>
      <c r="P98" s="7">
        <v>1250520</v>
      </c>
      <c r="Q98" s="7">
        <v>0</v>
      </c>
      <c r="R98" s="7">
        <v>0</v>
      </c>
      <c r="S98" s="7">
        <v>0</v>
      </c>
      <c r="T98" s="8">
        <v>0</v>
      </c>
      <c r="U98" s="22">
        <f t="shared" si="22"/>
        <v>1250520</v>
      </c>
      <c r="V98" s="23">
        <f t="shared" si="23"/>
        <v>75.7096295212462</v>
      </c>
      <c r="W98" s="23">
        <f t="shared" si="24"/>
        <v>95.9894133489477</v>
      </c>
      <c r="X98" s="23">
        <f t="shared" si="25"/>
        <v>-20.279783827701507</v>
      </c>
      <c r="Y98" s="23">
        <f t="shared" si="26"/>
        <v>79.99889434787838</v>
      </c>
      <c r="Z98" s="23">
        <f t="shared" si="36"/>
        <v>59.71911052017687</v>
      </c>
      <c r="AA98" s="25">
        <f t="shared" si="27"/>
        <v>0.622142676329124</v>
      </c>
      <c r="AB98" s="40" t="str">
        <f t="shared" si="28"/>
        <v>  </v>
      </c>
      <c r="AC98" s="23">
        <f t="shared" si="20"/>
        <v>0</v>
      </c>
      <c r="AD98" s="23"/>
      <c r="AE98" s="23">
        <f t="shared" si="29"/>
        <v>80.63356964552351</v>
      </c>
      <c r="AF98" s="23">
        <f t="shared" si="30"/>
        <v>31.699889605276443</v>
      </c>
      <c r="AG98" s="23">
        <f t="shared" si="37"/>
        <v>112.33345925079995</v>
      </c>
      <c r="AH98" s="23">
        <f t="shared" si="31"/>
        <v>95.9894133489477</v>
      </c>
      <c r="AI98" s="23">
        <f t="shared" si="32"/>
        <v>16.34404590185224</v>
      </c>
      <c r="AJ98" s="23">
        <f t="shared" si="38"/>
        <v>79.99889434787838</v>
      </c>
      <c r="AK98" s="23">
        <f t="shared" si="39"/>
        <v>96.34294024973062</v>
      </c>
      <c r="AL98" s="25">
        <f t="shared" si="33"/>
        <v>1.0036829780331893</v>
      </c>
      <c r="AM98" s="40" t="str">
        <f t="shared" si="34"/>
        <v>  </v>
      </c>
      <c r="AN98" s="23">
        <f t="shared" si="35"/>
        <v>0</v>
      </c>
    </row>
    <row r="99" spans="1:40" ht="12.75">
      <c r="A99" s="1" t="s">
        <v>95</v>
      </c>
      <c r="B99" s="3">
        <v>6944</v>
      </c>
      <c r="C99" s="4">
        <v>6944</v>
      </c>
      <c r="D99" s="18">
        <v>6944</v>
      </c>
      <c r="E99" s="5">
        <v>1093.8943260309325</v>
      </c>
      <c r="F99" s="5">
        <v>1387.6</v>
      </c>
      <c r="G99" s="5">
        <f t="shared" si="21"/>
        <v>2481.4943260309324</v>
      </c>
      <c r="H99" s="5">
        <v>810.3992760781106</v>
      </c>
      <c r="I99" s="6">
        <v>4946.899244444443</v>
      </c>
      <c r="J99" s="7">
        <v>150637763</v>
      </c>
      <c r="K99" s="7">
        <v>103221.8912</v>
      </c>
      <c r="L99" s="7">
        <v>10562.0564</v>
      </c>
      <c r="M99" s="7">
        <v>3472160</v>
      </c>
      <c r="N99" s="7">
        <v>0</v>
      </c>
      <c r="O99" s="7">
        <v>0</v>
      </c>
      <c r="P99" s="7">
        <v>0</v>
      </c>
      <c r="Q99" s="7">
        <v>0</v>
      </c>
      <c r="R99" s="7">
        <v>0</v>
      </c>
      <c r="S99" s="7">
        <v>0</v>
      </c>
      <c r="T99" s="8">
        <v>0</v>
      </c>
      <c r="U99" s="22">
        <f t="shared" si="22"/>
        <v>0</v>
      </c>
      <c r="V99" s="23">
        <f t="shared" si="23"/>
        <v>22.858909173045195</v>
      </c>
      <c r="W99" s="23">
        <f t="shared" si="24"/>
        <v>34.351268353422206</v>
      </c>
      <c r="X99" s="23">
        <f t="shared" si="25"/>
        <v>-11.492359180377012</v>
      </c>
      <c r="Y99" s="23">
        <f t="shared" si="26"/>
        <v>14.4318628836</v>
      </c>
      <c r="Z99" s="23">
        <f t="shared" si="36"/>
        <v>2.9395037032229876</v>
      </c>
      <c r="AA99" s="25">
        <f t="shared" si="27"/>
        <v>0.08557191172622722</v>
      </c>
      <c r="AB99" s="40" t="str">
        <f t="shared" si="28"/>
        <v>  </v>
      </c>
      <c r="AC99" s="23">
        <f t="shared" si="20"/>
        <v>0</v>
      </c>
      <c r="AD99" s="23"/>
      <c r="AE99" s="23">
        <f t="shared" si="29"/>
        <v>24.124095239942314</v>
      </c>
      <c r="AF99" s="23">
        <f t="shared" si="30"/>
        <v>9.847972002901198</v>
      </c>
      <c r="AG99" s="23">
        <f t="shared" si="37"/>
        <v>33.97206724284351</v>
      </c>
      <c r="AH99" s="23">
        <f t="shared" si="31"/>
        <v>34.351268353422206</v>
      </c>
      <c r="AI99" s="23">
        <f t="shared" si="32"/>
        <v>-0.3792011105786983</v>
      </c>
      <c r="AJ99" s="23">
        <f t="shared" si="38"/>
        <v>14.4318628836</v>
      </c>
      <c r="AK99" s="23">
        <f t="shared" si="39"/>
        <v>14.0526617730213</v>
      </c>
      <c r="AL99" s="25">
        <f t="shared" si="33"/>
        <v>0.40908712972228056</v>
      </c>
      <c r="AM99" s="40" t="str">
        <f t="shared" si="34"/>
        <v>  </v>
      </c>
      <c r="AN99" s="23">
        <f t="shared" si="35"/>
        <v>0</v>
      </c>
    </row>
    <row r="100" spans="1:40" ht="12.75">
      <c r="A100" s="1" t="s">
        <v>96</v>
      </c>
      <c r="B100" s="3">
        <v>3853</v>
      </c>
      <c r="C100" s="4">
        <v>3853</v>
      </c>
      <c r="D100" s="18">
        <v>3853</v>
      </c>
      <c r="E100" s="5">
        <v>468.75313818434495</v>
      </c>
      <c r="F100" s="5">
        <v>956.8278450595883</v>
      </c>
      <c r="G100" s="5">
        <f t="shared" si="21"/>
        <v>1425.5809832439331</v>
      </c>
      <c r="H100" s="5">
        <v>627.4304884558638</v>
      </c>
      <c r="I100" s="6">
        <v>3068.747246933333</v>
      </c>
      <c r="J100" s="7">
        <v>6225700</v>
      </c>
      <c r="K100" s="7">
        <v>39391.7594</v>
      </c>
      <c r="L100" s="7">
        <v>3098.0196</v>
      </c>
      <c r="M100" s="7">
        <v>0</v>
      </c>
      <c r="N100" s="7">
        <v>0</v>
      </c>
      <c r="O100" s="7">
        <v>0</v>
      </c>
      <c r="P100" s="7">
        <v>0</v>
      </c>
      <c r="Q100" s="7">
        <v>0</v>
      </c>
      <c r="R100" s="7">
        <v>0</v>
      </c>
      <c r="S100" s="7">
        <v>0</v>
      </c>
      <c r="T100" s="8">
        <v>0</v>
      </c>
      <c r="U100" s="22">
        <f t="shared" si="22"/>
        <v>0</v>
      </c>
      <c r="V100" s="23">
        <f t="shared" si="23"/>
        <v>7.910253200459318</v>
      </c>
      <c r="W100" s="23">
        <f t="shared" si="24"/>
        <v>11.82388314243413</v>
      </c>
      <c r="X100" s="23">
        <f t="shared" si="25"/>
        <v>-3.913629941974813</v>
      </c>
      <c r="Y100" s="23">
        <f t="shared" si="26"/>
        <v>0.49074017899999994</v>
      </c>
      <c r="Z100" s="23">
        <f t="shared" si="36"/>
        <v>-3.422889762974813</v>
      </c>
      <c r="AA100" s="25">
        <f t="shared" si="27"/>
        <v>-0.28948947835001676</v>
      </c>
      <c r="AB100" s="40">
        <f t="shared" si="28"/>
        <v>1</v>
      </c>
      <c r="AC100" s="23">
        <f t="shared" si="20"/>
        <v>-3.422889762974813</v>
      </c>
      <c r="AD100" s="23"/>
      <c r="AE100" s="23">
        <f t="shared" si="29"/>
        <v>7.689868939814424</v>
      </c>
      <c r="AF100" s="23">
        <f t="shared" si="30"/>
        <v>4.230606926035775</v>
      </c>
      <c r="AG100" s="23">
        <f t="shared" si="37"/>
        <v>11.9204758658502</v>
      </c>
      <c r="AH100" s="23">
        <f t="shared" si="31"/>
        <v>11.82388314243413</v>
      </c>
      <c r="AI100" s="23">
        <f t="shared" si="32"/>
        <v>0.0965927234160695</v>
      </c>
      <c r="AJ100" s="23">
        <f t="shared" si="38"/>
        <v>0.49074017899999994</v>
      </c>
      <c r="AK100" s="23">
        <f t="shared" si="39"/>
        <v>0.5873329024160694</v>
      </c>
      <c r="AL100" s="25">
        <f t="shared" si="33"/>
        <v>0.049673435988911316</v>
      </c>
      <c r="AM100" s="40" t="str">
        <f t="shared" si="34"/>
        <v>  </v>
      </c>
      <c r="AN100" s="23">
        <f t="shared" si="35"/>
        <v>0</v>
      </c>
    </row>
    <row r="101" spans="1:40" ht="12.75">
      <c r="A101" s="1" t="s">
        <v>97</v>
      </c>
      <c r="B101" s="3">
        <v>2</v>
      </c>
      <c r="C101" s="4">
        <v>2</v>
      </c>
      <c r="D101" s="18">
        <v>2</v>
      </c>
      <c r="E101" s="5">
        <v>8528.42714587649</v>
      </c>
      <c r="F101" s="5">
        <v>928</v>
      </c>
      <c r="G101" s="5">
        <f t="shared" si="21"/>
        <v>9456.42714587649</v>
      </c>
      <c r="H101" s="5">
        <v>640.0905565990206</v>
      </c>
      <c r="I101" s="6">
        <v>3093.622988444444</v>
      </c>
      <c r="J101" s="7">
        <v>34985870</v>
      </c>
      <c r="K101" s="7">
        <v>52103.7545</v>
      </c>
      <c r="L101" s="7">
        <v>6534.893399999999</v>
      </c>
      <c r="M101" s="7">
        <v>0</v>
      </c>
      <c r="N101" s="7">
        <v>0</v>
      </c>
      <c r="O101" s="7">
        <v>0</v>
      </c>
      <c r="P101" s="7">
        <v>0</v>
      </c>
      <c r="Q101" s="7">
        <v>0</v>
      </c>
      <c r="R101" s="7">
        <v>0</v>
      </c>
      <c r="S101" s="7">
        <v>0</v>
      </c>
      <c r="T101" s="8">
        <v>0</v>
      </c>
      <c r="U101" s="22">
        <f t="shared" si="22"/>
        <v>0</v>
      </c>
      <c r="V101" s="23">
        <f t="shared" si="23"/>
        <v>0.020193035404951022</v>
      </c>
      <c r="W101" s="23">
        <f t="shared" si="24"/>
        <v>0.006187245976888888</v>
      </c>
      <c r="X101" s="23">
        <f t="shared" si="25"/>
        <v>0.014005789428062134</v>
      </c>
      <c r="Y101" s="23">
        <f t="shared" si="26"/>
        <v>2.5776212878999996</v>
      </c>
      <c r="Z101" s="23">
        <f t="shared" si="36"/>
        <v>2.5916270773280616</v>
      </c>
      <c r="AA101" s="25"/>
      <c r="AB101" s="40" t="str">
        <f t="shared" si="28"/>
        <v>  </v>
      </c>
      <c r="AC101" s="23">
        <f t="shared" si="20"/>
        <v>0</v>
      </c>
      <c r="AD101" s="23"/>
      <c r="AE101" s="23">
        <f t="shared" si="29"/>
        <v>0.026477996008454175</v>
      </c>
      <c r="AF101" s="23">
        <f t="shared" si="30"/>
        <v>0.002240316948096572</v>
      </c>
      <c r="AG101" s="23">
        <f t="shared" si="37"/>
        <v>0.028718312956550748</v>
      </c>
      <c r="AH101" s="23">
        <f t="shared" si="31"/>
        <v>0.006187245976888888</v>
      </c>
      <c r="AI101" s="23">
        <f t="shared" si="32"/>
        <v>0.02253106697966186</v>
      </c>
      <c r="AJ101" s="23">
        <f t="shared" si="38"/>
        <v>2.5776212878999996</v>
      </c>
      <c r="AK101" s="23">
        <f t="shared" si="39"/>
        <v>2.6001523548796612</v>
      </c>
      <c r="AL101" s="25"/>
      <c r="AM101" s="40" t="str">
        <f t="shared" si="34"/>
        <v>  </v>
      </c>
      <c r="AN101" s="23">
        <f t="shared" si="35"/>
        <v>0</v>
      </c>
    </row>
    <row r="102" spans="1:40" ht="12.75">
      <c r="A102" s="1" t="s">
        <v>98</v>
      </c>
      <c r="B102" s="3">
        <v>28126</v>
      </c>
      <c r="C102" s="4">
        <v>28126</v>
      </c>
      <c r="D102" s="18">
        <v>28126</v>
      </c>
      <c r="E102" s="5">
        <v>673.0279824471315</v>
      </c>
      <c r="F102" s="5">
        <v>1126.396068789597</v>
      </c>
      <c r="G102" s="5">
        <f t="shared" si="21"/>
        <v>1799.4240512367285</v>
      </c>
      <c r="H102" s="5">
        <v>650.0391537327358</v>
      </c>
      <c r="I102" s="6">
        <v>2857.6234936888886</v>
      </c>
      <c r="J102" s="7">
        <v>225648897</v>
      </c>
      <c r="K102" s="7">
        <v>136376.8125</v>
      </c>
      <c r="L102" s="7">
        <v>11943.8839</v>
      </c>
      <c r="M102" s="7">
        <v>0</v>
      </c>
      <c r="N102" s="7">
        <v>0</v>
      </c>
      <c r="O102" s="7">
        <v>0</v>
      </c>
      <c r="P102" s="7">
        <v>0</v>
      </c>
      <c r="Q102" s="7">
        <v>0</v>
      </c>
      <c r="R102" s="7">
        <v>0</v>
      </c>
      <c r="S102" s="7">
        <v>0</v>
      </c>
      <c r="T102" s="8">
        <v>0</v>
      </c>
      <c r="U102" s="22">
        <f t="shared" si="22"/>
        <v>0</v>
      </c>
      <c r="V102" s="23">
        <f t="shared" si="23"/>
        <v>68.89360210297116</v>
      </c>
      <c r="W102" s="23">
        <f t="shared" si="24"/>
        <v>80.37351838349367</v>
      </c>
      <c r="X102" s="23">
        <f t="shared" si="25"/>
        <v>-11.479916280522517</v>
      </c>
      <c r="Y102" s="23">
        <f t="shared" si="26"/>
        <v>16.395041280399997</v>
      </c>
      <c r="Z102" s="23">
        <f t="shared" si="36"/>
        <v>4.915124999877481</v>
      </c>
      <c r="AA102" s="25">
        <f t="shared" si="27"/>
        <v>0.061153537865861314</v>
      </c>
      <c r="AB102" s="40" t="str">
        <f t="shared" si="28"/>
        <v>  </v>
      </c>
      <c r="AC102" s="23">
        <f t="shared" si="20"/>
        <v>0</v>
      </c>
      <c r="AD102" s="23"/>
      <c r="AE102" s="23">
        <f t="shared" si="29"/>
        <v>70.8548412111179</v>
      </c>
      <c r="AF102" s="23">
        <f t="shared" si="30"/>
        <v>31.995252166302123</v>
      </c>
      <c r="AG102" s="23">
        <f t="shared" si="37"/>
        <v>102.85009337742002</v>
      </c>
      <c r="AH102" s="23">
        <f t="shared" si="31"/>
        <v>80.37351838349367</v>
      </c>
      <c r="AI102" s="23">
        <f t="shared" si="32"/>
        <v>22.47657499392635</v>
      </c>
      <c r="AJ102" s="23">
        <f t="shared" si="38"/>
        <v>16.395041280399997</v>
      </c>
      <c r="AK102" s="23">
        <f t="shared" si="39"/>
        <v>38.87161627432634</v>
      </c>
      <c r="AL102" s="25">
        <f t="shared" si="33"/>
        <v>0.4836371115278862</v>
      </c>
      <c r="AM102" s="40" t="str">
        <f t="shared" si="34"/>
        <v>  </v>
      </c>
      <c r="AN102" s="23">
        <f t="shared" si="35"/>
        <v>0</v>
      </c>
    </row>
    <row r="103" spans="1:40" ht="12.75">
      <c r="A103" s="1" t="s">
        <v>99</v>
      </c>
      <c r="B103" s="3">
        <v>4847</v>
      </c>
      <c r="C103" s="4">
        <v>4870</v>
      </c>
      <c r="D103" s="18">
        <v>4847</v>
      </c>
      <c r="E103" s="5">
        <v>680.4015671379882</v>
      </c>
      <c r="F103" s="5">
        <v>1113.3104524135817</v>
      </c>
      <c r="G103" s="5">
        <f t="shared" si="21"/>
        <v>1793.71201955157</v>
      </c>
      <c r="H103" s="5">
        <v>737.6731328826456</v>
      </c>
      <c r="I103" s="6">
        <v>4335.915304355554</v>
      </c>
      <c r="J103" s="7">
        <v>30168948</v>
      </c>
      <c r="K103" s="7">
        <v>49974.675</v>
      </c>
      <c r="L103" s="7">
        <v>8819.2</v>
      </c>
      <c r="M103" s="7">
        <v>0</v>
      </c>
      <c r="N103" s="7">
        <v>0</v>
      </c>
      <c r="O103" s="7">
        <v>0</v>
      </c>
      <c r="P103" s="7">
        <v>0</v>
      </c>
      <c r="Q103" s="7">
        <v>0</v>
      </c>
      <c r="R103" s="7">
        <v>0</v>
      </c>
      <c r="S103" s="7">
        <v>0</v>
      </c>
      <c r="T103" s="8">
        <v>0</v>
      </c>
      <c r="U103" s="22">
        <f t="shared" si="22"/>
        <v>0</v>
      </c>
      <c r="V103" s="23">
        <f t="shared" si="23"/>
        <v>12.269623833848643</v>
      </c>
      <c r="W103" s="23">
        <f t="shared" si="24"/>
        <v>21.016181480211372</v>
      </c>
      <c r="X103" s="23">
        <f t="shared" si="25"/>
        <v>-8.74655764636273</v>
      </c>
      <c r="Y103" s="23">
        <f t="shared" si="26"/>
        <v>2.230958131</v>
      </c>
      <c r="Z103" s="23">
        <f t="shared" si="36"/>
        <v>-6.51559951536273</v>
      </c>
      <c r="AA103" s="25">
        <f t="shared" si="27"/>
        <v>-0.31002775273413746</v>
      </c>
      <c r="AB103" s="40">
        <f t="shared" si="28"/>
        <v>1</v>
      </c>
      <c r="AC103" s="23">
        <f t="shared" si="20"/>
        <v>-6.51559951536273</v>
      </c>
      <c r="AD103" s="23"/>
      <c r="AE103" s="23">
        <f t="shared" si="29"/>
        <v>12.171771022273044</v>
      </c>
      <c r="AF103" s="23">
        <f t="shared" si="30"/>
        <v>6.257127931393821</v>
      </c>
      <c r="AG103" s="23">
        <f t="shared" si="37"/>
        <v>18.428898953666867</v>
      </c>
      <c r="AH103" s="23">
        <f t="shared" si="31"/>
        <v>21.016181480211372</v>
      </c>
      <c r="AI103" s="23">
        <f t="shared" si="32"/>
        <v>-2.587282526544506</v>
      </c>
      <c r="AJ103" s="23">
        <f t="shared" si="38"/>
        <v>2.230958131</v>
      </c>
      <c r="AK103" s="23">
        <f t="shared" si="39"/>
        <v>-0.3563243955445059</v>
      </c>
      <c r="AL103" s="25">
        <f t="shared" si="33"/>
        <v>-0.016954763922267108</v>
      </c>
      <c r="AM103" s="40">
        <f t="shared" si="34"/>
        <v>1</v>
      </c>
      <c r="AN103" s="23">
        <f t="shared" si="35"/>
        <v>-0.3563243955445059</v>
      </c>
    </row>
    <row r="104" spans="1:40" ht="12.75">
      <c r="A104" s="1" t="s">
        <v>100</v>
      </c>
      <c r="B104" s="3">
        <v>23746</v>
      </c>
      <c r="C104" s="4">
        <v>23746</v>
      </c>
      <c r="D104" s="18">
        <v>23746</v>
      </c>
      <c r="E104" s="5">
        <v>544.4663599949902</v>
      </c>
      <c r="F104" s="5">
        <v>1016.8236046211749</v>
      </c>
      <c r="G104" s="5">
        <f t="shared" si="21"/>
        <v>1561.289964616165</v>
      </c>
      <c r="H104" s="5">
        <v>636.3374967880007</v>
      </c>
      <c r="I104" s="6">
        <v>2715.269923022222</v>
      </c>
      <c r="J104" s="7">
        <v>127168814</v>
      </c>
      <c r="K104" s="7">
        <v>92848.6158</v>
      </c>
      <c r="L104" s="7">
        <v>13906.2937</v>
      </c>
      <c r="M104" s="7">
        <v>11984000</v>
      </c>
      <c r="N104" s="7">
        <v>0</v>
      </c>
      <c r="O104" s="7">
        <v>0</v>
      </c>
      <c r="P104" s="7">
        <v>0</v>
      </c>
      <c r="Q104" s="7">
        <v>0</v>
      </c>
      <c r="R104" s="7">
        <v>0</v>
      </c>
      <c r="S104" s="7">
        <v>0</v>
      </c>
      <c r="T104" s="8">
        <v>0</v>
      </c>
      <c r="U104" s="22">
        <f t="shared" si="22"/>
        <v>0</v>
      </c>
      <c r="V104" s="23">
        <f t="shared" si="23"/>
        <v>52.184861698503326</v>
      </c>
      <c r="W104" s="23">
        <f t="shared" si="24"/>
        <v>64.47679959208568</v>
      </c>
      <c r="X104" s="23">
        <f t="shared" si="25"/>
        <v>-12.291937893582357</v>
      </c>
      <c r="Y104" s="23">
        <f t="shared" si="26"/>
        <v>21.246909517499997</v>
      </c>
      <c r="Z104" s="23">
        <f t="shared" si="36"/>
        <v>8.95497162391764</v>
      </c>
      <c r="AA104" s="25">
        <f t="shared" si="27"/>
        <v>0.1388867263972704</v>
      </c>
      <c r="AB104" s="40" t="str">
        <f t="shared" si="28"/>
        <v>  </v>
      </c>
      <c r="AC104" s="23">
        <f t="shared" si="20"/>
        <v>0</v>
      </c>
      <c r="AD104" s="23"/>
      <c r="AE104" s="23">
        <f t="shared" si="29"/>
        <v>51.90414809968563</v>
      </c>
      <c r="AF104" s="23">
        <f t="shared" si="30"/>
        <v>26.443322847773768</v>
      </c>
      <c r="AG104" s="23">
        <f t="shared" si="37"/>
        <v>78.3474709474594</v>
      </c>
      <c r="AH104" s="23">
        <f t="shared" si="31"/>
        <v>64.47679959208568</v>
      </c>
      <c r="AI104" s="23">
        <f t="shared" si="32"/>
        <v>13.870671355373716</v>
      </c>
      <c r="AJ104" s="23">
        <f t="shared" si="38"/>
        <v>21.246909517499997</v>
      </c>
      <c r="AK104" s="23">
        <f t="shared" si="39"/>
        <v>35.11758087287372</v>
      </c>
      <c r="AL104" s="25">
        <f t="shared" si="33"/>
        <v>0.5446545283737111</v>
      </c>
      <c r="AM104" s="40" t="str">
        <f t="shared" si="34"/>
        <v>  </v>
      </c>
      <c r="AN104" s="23">
        <f t="shared" si="35"/>
        <v>0</v>
      </c>
    </row>
    <row r="105" spans="1:40" ht="12.75">
      <c r="A105" s="1" t="s">
        <v>101</v>
      </c>
      <c r="B105" s="3">
        <v>27225</v>
      </c>
      <c r="C105" s="4">
        <v>27226</v>
      </c>
      <c r="D105" s="18">
        <v>27225</v>
      </c>
      <c r="E105" s="5">
        <v>975.125675053773</v>
      </c>
      <c r="F105" s="5">
        <v>1394.73</v>
      </c>
      <c r="G105" s="5">
        <f t="shared" si="21"/>
        <v>2369.8556750537728</v>
      </c>
      <c r="H105" s="5">
        <v>801.1826229080363</v>
      </c>
      <c r="I105" s="6">
        <v>4054.6412584888885</v>
      </c>
      <c r="J105" s="7">
        <v>673677577.6895</v>
      </c>
      <c r="K105" s="7">
        <v>334405.4893</v>
      </c>
      <c r="L105" s="7">
        <v>21689.926800000005</v>
      </c>
      <c r="M105" s="7">
        <v>0</v>
      </c>
      <c r="N105" s="7">
        <v>0</v>
      </c>
      <c r="O105" s="7">
        <v>0</v>
      </c>
      <c r="P105" s="7">
        <v>0</v>
      </c>
      <c r="Q105" s="7">
        <v>0</v>
      </c>
      <c r="R105" s="7">
        <v>0</v>
      </c>
      <c r="S105" s="7">
        <v>0</v>
      </c>
      <c r="T105" s="8">
        <v>0</v>
      </c>
      <c r="U105" s="22">
        <f t="shared" si="22"/>
        <v>0</v>
      </c>
      <c r="V105" s="23">
        <f t="shared" si="23"/>
        <v>86.33151766201026</v>
      </c>
      <c r="W105" s="23">
        <f t="shared" si="24"/>
        <v>110.38760826235999</v>
      </c>
      <c r="X105" s="23">
        <f t="shared" si="25"/>
        <v>-24.056090600349734</v>
      </c>
      <c r="Y105" s="23">
        <f t="shared" si="26"/>
        <v>48.86088100974399</v>
      </c>
      <c r="Z105" s="23">
        <f t="shared" si="36"/>
        <v>24.804790409394258</v>
      </c>
      <c r="AA105" s="25">
        <f t="shared" si="27"/>
        <v>0.22470629448226034</v>
      </c>
      <c r="AB105" s="40" t="str">
        <f t="shared" si="28"/>
        <v>  </v>
      </c>
      <c r="AC105" s="23">
        <f t="shared" si="20"/>
        <v>0</v>
      </c>
      <c r="AD105" s="23"/>
      <c r="AE105" s="23">
        <f t="shared" si="29"/>
        <v>90.32704905467453</v>
      </c>
      <c r="AF105" s="23">
        <f t="shared" si="30"/>
        <v>38.17134459017475</v>
      </c>
      <c r="AG105" s="23">
        <f t="shared" si="37"/>
        <v>128.49839364484927</v>
      </c>
      <c r="AH105" s="23">
        <f t="shared" si="31"/>
        <v>110.38760826235999</v>
      </c>
      <c r="AI105" s="23">
        <f t="shared" si="32"/>
        <v>18.110785382489283</v>
      </c>
      <c r="AJ105" s="23">
        <f t="shared" si="38"/>
        <v>48.86088100974399</v>
      </c>
      <c r="AK105" s="23">
        <f t="shared" si="39"/>
        <v>66.97166639223327</v>
      </c>
      <c r="AL105" s="25">
        <f t="shared" si="33"/>
        <v>0.6066955109042733</v>
      </c>
      <c r="AM105" s="40" t="str">
        <f t="shared" si="34"/>
        <v>  </v>
      </c>
      <c r="AN105" s="23">
        <f t="shared" si="35"/>
        <v>0</v>
      </c>
    </row>
    <row r="106" spans="1:40" ht="12.75">
      <c r="A106" s="1" t="s">
        <v>102</v>
      </c>
      <c r="B106" s="3">
        <v>3845</v>
      </c>
      <c r="C106" s="4">
        <v>3846</v>
      </c>
      <c r="D106" s="18">
        <v>3845</v>
      </c>
      <c r="E106" s="5">
        <v>517.4712394948</v>
      </c>
      <c r="F106" s="5">
        <v>990.6061341292569</v>
      </c>
      <c r="G106" s="5">
        <f t="shared" si="21"/>
        <v>1508.077373624057</v>
      </c>
      <c r="H106" s="5">
        <v>613.5403867905242</v>
      </c>
      <c r="I106" s="6">
        <v>2967.054632533333</v>
      </c>
      <c r="J106" s="7">
        <v>28409670</v>
      </c>
      <c r="K106" s="7">
        <v>49197.0741</v>
      </c>
      <c r="L106" s="7">
        <v>3264.8616</v>
      </c>
      <c r="M106" s="7">
        <v>0</v>
      </c>
      <c r="N106" s="7">
        <v>0</v>
      </c>
      <c r="O106" s="7">
        <v>0</v>
      </c>
      <c r="P106" s="7">
        <v>0</v>
      </c>
      <c r="Q106" s="7">
        <v>0</v>
      </c>
      <c r="R106" s="7">
        <v>0</v>
      </c>
      <c r="S106" s="7">
        <v>0</v>
      </c>
      <c r="T106" s="8">
        <v>0</v>
      </c>
      <c r="U106" s="22">
        <f t="shared" si="22"/>
        <v>0</v>
      </c>
      <c r="V106" s="23">
        <f t="shared" si="23"/>
        <v>8.157620288794064</v>
      </c>
      <c r="W106" s="23">
        <f t="shared" si="24"/>
        <v>11.408325062090665</v>
      </c>
      <c r="X106" s="23">
        <f t="shared" si="25"/>
        <v>-3.250704773296601</v>
      </c>
      <c r="Y106" s="23">
        <f t="shared" si="26"/>
        <v>2.0979581757</v>
      </c>
      <c r="Z106" s="23">
        <f t="shared" si="36"/>
        <v>-1.1527465975966007</v>
      </c>
      <c r="AA106" s="25">
        <f t="shared" si="27"/>
        <v>-0.10104433309207889</v>
      </c>
      <c r="AB106" s="40">
        <f t="shared" si="28"/>
        <v>1</v>
      </c>
      <c r="AC106" s="23">
        <f t="shared" si="20"/>
        <v>-1.1527465975966007</v>
      </c>
      <c r="AD106" s="23"/>
      <c r="AE106" s="23">
        <f t="shared" si="29"/>
        <v>8.117980502218298</v>
      </c>
      <c r="AF106" s="23">
        <f t="shared" si="30"/>
        <v>4.128359877616739</v>
      </c>
      <c r="AG106" s="23">
        <f t="shared" si="37"/>
        <v>12.246340379835036</v>
      </c>
      <c r="AH106" s="23">
        <f t="shared" si="31"/>
        <v>11.408325062090665</v>
      </c>
      <c r="AI106" s="23">
        <f t="shared" si="32"/>
        <v>0.8380153177443717</v>
      </c>
      <c r="AJ106" s="23">
        <f t="shared" si="38"/>
        <v>2.0979581757</v>
      </c>
      <c r="AK106" s="23">
        <f t="shared" si="39"/>
        <v>2.9359734934443718</v>
      </c>
      <c r="AL106" s="25">
        <f t="shared" si="33"/>
        <v>0.2573535972603442</v>
      </c>
      <c r="AM106" s="40" t="str">
        <f t="shared" si="34"/>
        <v>  </v>
      </c>
      <c r="AN106" s="23">
        <f t="shared" si="35"/>
        <v>0</v>
      </c>
    </row>
    <row r="107" spans="1:40" ht="12.75">
      <c r="A107" s="1" t="s">
        <v>103</v>
      </c>
      <c r="B107" s="3">
        <v>60050</v>
      </c>
      <c r="C107" s="4">
        <v>60062.5</v>
      </c>
      <c r="D107" s="18">
        <v>58629</v>
      </c>
      <c r="E107" s="5">
        <v>564.8622408642808</v>
      </c>
      <c r="F107" s="5">
        <v>1080.4917161114527</v>
      </c>
      <c r="G107" s="5">
        <f t="shared" si="21"/>
        <v>1645.3539569757336</v>
      </c>
      <c r="H107" s="5">
        <v>628.6087336886363</v>
      </c>
      <c r="I107" s="6">
        <v>2799.1185687111106</v>
      </c>
      <c r="J107" s="7">
        <v>400868237.4925</v>
      </c>
      <c r="K107" s="7">
        <v>213823.761</v>
      </c>
      <c r="L107" s="7">
        <v>37340.1483</v>
      </c>
      <c r="M107" s="7">
        <v>34839493</v>
      </c>
      <c r="N107" s="7">
        <v>6097000</v>
      </c>
      <c r="O107" s="7">
        <v>0</v>
      </c>
      <c r="P107" s="7">
        <v>0</v>
      </c>
      <c r="Q107" s="7">
        <v>0</v>
      </c>
      <c r="R107" s="7">
        <v>0</v>
      </c>
      <c r="S107" s="7">
        <v>0</v>
      </c>
      <c r="T107" s="8">
        <v>0</v>
      </c>
      <c r="U107" s="22">
        <f t="shared" si="22"/>
        <v>0</v>
      </c>
      <c r="V107" s="23">
        <f t="shared" si="23"/>
        <v>133.32015859096134</v>
      </c>
      <c r="W107" s="23">
        <f t="shared" si="24"/>
        <v>164.1095225649637</v>
      </c>
      <c r="X107" s="23">
        <f t="shared" si="25"/>
        <v>-30.789363974002356</v>
      </c>
      <c r="Y107" s="23">
        <f t="shared" si="26"/>
        <v>70.05017000876</v>
      </c>
      <c r="Z107" s="23">
        <f t="shared" si="36"/>
        <v>39.26080603475765</v>
      </c>
      <c r="AA107" s="25">
        <f t="shared" si="27"/>
        <v>0.23923539244479877</v>
      </c>
      <c r="AB107" s="40" t="str">
        <f t="shared" si="28"/>
        <v>  </v>
      </c>
      <c r="AC107" s="23">
        <f t="shared" si="20"/>
        <v>0</v>
      </c>
      <c r="AD107" s="23"/>
      <c r="AE107" s="23">
        <f t="shared" si="29"/>
        <v>135.05164000094237</v>
      </c>
      <c r="AF107" s="23">
        <f t="shared" si="30"/>
        <v>64.49572753300434</v>
      </c>
      <c r="AG107" s="23">
        <f t="shared" si="37"/>
        <v>199.54736753394673</v>
      </c>
      <c r="AH107" s="23">
        <f t="shared" si="31"/>
        <v>164.1095225649637</v>
      </c>
      <c r="AI107" s="23">
        <f t="shared" si="32"/>
        <v>35.43784496898303</v>
      </c>
      <c r="AJ107" s="23">
        <f t="shared" si="38"/>
        <v>70.05017000876</v>
      </c>
      <c r="AK107" s="23">
        <f t="shared" si="39"/>
        <v>105.48801497774303</v>
      </c>
      <c r="AL107" s="25">
        <f t="shared" si="33"/>
        <v>0.6427903349483269</v>
      </c>
      <c r="AM107" s="40" t="str">
        <f t="shared" si="34"/>
        <v>  </v>
      </c>
      <c r="AN107" s="23">
        <f t="shared" si="35"/>
        <v>0</v>
      </c>
    </row>
    <row r="108" spans="1:40" ht="12.75">
      <c r="A108" s="1" t="s">
        <v>104</v>
      </c>
      <c r="B108" s="3">
        <v>22664</v>
      </c>
      <c r="C108" s="4">
        <v>22664</v>
      </c>
      <c r="D108" s="18">
        <v>22664</v>
      </c>
      <c r="E108" s="5">
        <v>661.1025277330166</v>
      </c>
      <c r="F108" s="5">
        <v>1006.0152963964679</v>
      </c>
      <c r="G108" s="5">
        <f t="shared" si="21"/>
        <v>1667.1178241294845</v>
      </c>
      <c r="H108" s="5">
        <v>611.0878551378529</v>
      </c>
      <c r="I108" s="6">
        <v>2817.6234597333328</v>
      </c>
      <c r="J108" s="7">
        <v>209008128</v>
      </c>
      <c r="K108" s="7">
        <v>129021.5926</v>
      </c>
      <c r="L108" s="7">
        <v>2026.6935</v>
      </c>
      <c r="M108" s="7">
        <v>0</v>
      </c>
      <c r="N108" s="7">
        <v>0</v>
      </c>
      <c r="O108" s="7">
        <v>0</v>
      </c>
      <c r="P108" s="7">
        <v>0</v>
      </c>
      <c r="Q108" s="7">
        <v>0</v>
      </c>
      <c r="R108" s="7">
        <v>0</v>
      </c>
      <c r="S108" s="7">
        <v>0</v>
      </c>
      <c r="T108" s="8">
        <v>0</v>
      </c>
      <c r="U108" s="22">
        <f t="shared" si="22"/>
        <v>0</v>
      </c>
      <c r="V108" s="23">
        <f t="shared" si="23"/>
        <v>51.63325351491494</v>
      </c>
      <c r="W108" s="23">
        <f t="shared" si="24"/>
        <v>63.85861809139626</v>
      </c>
      <c r="X108" s="23">
        <f t="shared" si="25"/>
        <v>-12.225364576481319</v>
      </c>
      <c r="Y108" s="23">
        <f t="shared" si="26"/>
        <v>15.179633502099996</v>
      </c>
      <c r="Z108" s="23">
        <f t="shared" si="36"/>
        <v>2.9542689256186776</v>
      </c>
      <c r="AA108" s="25">
        <f t="shared" si="27"/>
        <v>0.04626265042864605</v>
      </c>
      <c r="AB108" s="40" t="str">
        <f t="shared" si="28"/>
        <v>  </v>
      </c>
      <c r="AC108" s="23">
        <f t="shared" si="20"/>
        <v>0</v>
      </c>
      <c r="AD108" s="23"/>
      <c r="AE108" s="23">
        <f t="shared" si="29"/>
        <v>52.896981712498885</v>
      </c>
      <c r="AF108" s="23">
        <f t="shared" si="30"/>
        <v>24.236966510477522</v>
      </c>
      <c r="AG108" s="23">
        <f t="shared" si="37"/>
        <v>77.13394822297641</v>
      </c>
      <c r="AH108" s="23">
        <f t="shared" si="31"/>
        <v>63.85861809139626</v>
      </c>
      <c r="AI108" s="23">
        <f t="shared" si="32"/>
        <v>13.275330131580155</v>
      </c>
      <c r="AJ108" s="23">
        <f t="shared" si="38"/>
        <v>15.179633502099996</v>
      </c>
      <c r="AK108" s="23">
        <f t="shared" si="39"/>
        <v>28.45496363368015</v>
      </c>
      <c r="AL108" s="25">
        <f t="shared" si="33"/>
        <v>0.4455931632118096</v>
      </c>
      <c r="AM108" s="40" t="str">
        <f t="shared" si="34"/>
        <v>  </v>
      </c>
      <c r="AN108" s="23">
        <f t="shared" si="35"/>
        <v>0</v>
      </c>
    </row>
    <row r="109" spans="1:40" ht="12.75">
      <c r="A109" s="1" t="s">
        <v>105</v>
      </c>
      <c r="B109" s="3">
        <v>3280</v>
      </c>
      <c r="C109" s="4">
        <v>3285.59</v>
      </c>
      <c r="D109" s="18">
        <v>3280</v>
      </c>
      <c r="E109" s="5">
        <v>480.2332386462913</v>
      </c>
      <c r="F109" s="5">
        <v>1037.8633443220954</v>
      </c>
      <c r="G109" s="5">
        <f t="shared" si="21"/>
        <v>1518.0965829683867</v>
      </c>
      <c r="H109" s="5">
        <v>716.8941198891677</v>
      </c>
      <c r="I109" s="6">
        <v>3502.009654577777</v>
      </c>
      <c r="J109" s="7">
        <v>15513565</v>
      </c>
      <c r="K109" s="7">
        <v>43496.9957</v>
      </c>
      <c r="L109" s="7">
        <v>1827.9859000000001</v>
      </c>
      <c r="M109" s="7">
        <v>0</v>
      </c>
      <c r="N109" s="7">
        <v>0</v>
      </c>
      <c r="O109" s="7">
        <v>0</v>
      </c>
      <c r="P109" s="7">
        <v>0</v>
      </c>
      <c r="Q109" s="7">
        <v>0</v>
      </c>
      <c r="R109" s="7">
        <v>0</v>
      </c>
      <c r="S109" s="7">
        <v>0</v>
      </c>
      <c r="T109" s="8">
        <v>0</v>
      </c>
      <c r="U109" s="22">
        <f t="shared" si="22"/>
        <v>0</v>
      </c>
      <c r="V109" s="23">
        <f t="shared" si="23"/>
        <v>7.330769505372778</v>
      </c>
      <c r="W109" s="23">
        <f t="shared" si="24"/>
        <v>11.486591667015109</v>
      </c>
      <c r="X109" s="23">
        <f t="shared" si="25"/>
        <v>-4.15582216164233</v>
      </c>
      <c r="Y109" s="23">
        <f t="shared" si="26"/>
        <v>1.1623016616</v>
      </c>
      <c r="Z109" s="23">
        <f t="shared" si="36"/>
        <v>-2.9935205000423304</v>
      </c>
      <c r="AA109" s="25">
        <f t="shared" si="27"/>
        <v>-0.2606099865670791</v>
      </c>
      <c r="AB109" s="40">
        <f t="shared" si="28"/>
        <v>1</v>
      </c>
      <c r="AC109" s="23">
        <f t="shared" si="20"/>
        <v>-2.9935205000423304</v>
      </c>
      <c r="AD109" s="23"/>
      <c r="AE109" s="23">
        <f t="shared" si="29"/>
        <v>6.9710995089908305</v>
      </c>
      <c r="AF109" s="23">
        <f t="shared" si="30"/>
        <v>4.114972248163822</v>
      </c>
      <c r="AG109" s="23">
        <f t="shared" si="37"/>
        <v>11.086071757154652</v>
      </c>
      <c r="AH109" s="23">
        <f t="shared" si="31"/>
        <v>11.486591667015109</v>
      </c>
      <c r="AI109" s="23">
        <f t="shared" si="32"/>
        <v>-0.4005199098604564</v>
      </c>
      <c r="AJ109" s="23">
        <f t="shared" si="38"/>
        <v>1.1623016616</v>
      </c>
      <c r="AK109" s="23">
        <f t="shared" si="39"/>
        <v>0.7617817517395435</v>
      </c>
      <c r="AL109" s="25">
        <f t="shared" si="33"/>
        <v>0.06631921581465072</v>
      </c>
      <c r="AM109" s="40" t="str">
        <f t="shared" si="34"/>
        <v>  </v>
      </c>
      <c r="AN109" s="23">
        <f t="shared" si="35"/>
        <v>0</v>
      </c>
    </row>
    <row r="110" spans="1:40" ht="12.75">
      <c r="A110" s="1" t="s">
        <v>106</v>
      </c>
      <c r="B110" s="3">
        <v>25662</v>
      </c>
      <c r="C110" s="4">
        <v>25662</v>
      </c>
      <c r="D110" s="18">
        <v>25662</v>
      </c>
      <c r="E110" s="5">
        <v>881.4277055387977</v>
      </c>
      <c r="F110" s="5">
        <v>1320.09</v>
      </c>
      <c r="G110" s="5">
        <f t="shared" si="21"/>
        <v>2201.5177055387976</v>
      </c>
      <c r="H110" s="5">
        <v>730.6626250720349</v>
      </c>
      <c r="I110" s="6">
        <v>3745.6470526222215</v>
      </c>
      <c r="J110" s="7">
        <v>402078948</v>
      </c>
      <c r="K110" s="7">
        <v>214358.895</v>
      </c>
      <c r="L110" s="7">
        <v>46747.961</v>
      </c>
      <c r="M110" s="7">
        <v>0</v>
      </c>
      <c r="N110" s="7">
        <v>10353146</v>
      </c>
      <c r="O110" s="7">
        <v>48112</v>
      </c>
      <c r="P110" s="7">
        <v>0</v>
      </c>
      <c r="Q110" s="7">
        <v>0</v>
      </c>
      <c r="R110" s="7">
        <v>470400</v>
      </c>
      <c r="S110" s="7">
        <v>0</v>
      </c>
      <c r="T110" s="8">
        <v>0</v>
      </c>
      <c r="U110" s="22">
        <f t="shared" si="22"/>
        <v>518512</v>
      </c>
      <c r="V110" s="23">
        <f t="shared" si="23"/>
        <v>75.24561164413518</v>
      </c>
      <c r="W110" s="23">
        <f t="shared" si="24"/>
        <v>96.12079466439144</v>
      </c>
      <c r="X110" s="23">
        <f t="shared" si="25"/>
        <v>-20.87518302025626</v>
      </c>
      <c r="Y110" s="23">
        <f t="shared" si="26"/>
        <v>40.082449112</v>
      </c>
      <c r="Z110" s="23">
        <f t="shared" si="36"/>
        <v>19.20726609174374</v>
      </c>
      <c r="AA110" s="25">
        <f t="shared" si="27"/>
        <v>0.19982425404207768</v>
      </c>
      <c r="AB110" s="40" t="str">
        <f t="shared" si="28"/>
        <v>  </v>
      </c>
      <c r="AC110" s="23">
        <f t="shared" si="20"/>
        <v>0</v>
      </c>
      <c r="AD110" s="23"/>
      <c r="AE110" s="23">
        <f t="shared" si="29"/>
        <v>79.09348630335127</v>
      </c>
      <c r="AF110" s="23">
        <f t="shared" si="30"/>
        <v>32.812962498047476</v>
      </c>
      <c r="AG110" s="23">
        <f t="shared" si="37"/>
        <v>111.90644880139874</v>
      </c>
      <c r="AH110" s="23">
        <f t="shared" si="31"/>
        <v>96.12079466439144</v>
      </c>
      <c r="AI110" s="23">
        <f t="shared" si="32"/>
        <v>15.785654137007299</v>
      </c>
      <c r="AJ110" s="23">
        <f t="shared" si="38"/>
        <v>40.082449112</v>
      </c>
      <c r="AK110" s="23">
        <f t="shared" si="39"/>
        <v>55.8681032490073</v>
      </c>
      <c r="AL110" s="25">
        <f t="shared" si="33"/>
        <v>0.5812280625027333</v>
      </c>
      <c r="AM110" s="40" t="str">
        <f t="shared" si="34"/>
        <v>  </v>
      </c>
      <c r="AN110" s="23">
        <f t="shared" si="35"/>
        <v>0</v>
      </c>
    </row>
    <row r="111" spans="1:40" ht="12.75">
      <c r="A111" s="1" t="s">
        <v>107</v>
      </c>
      <c r="B111" s="3">
        <v>8013</v>
      </c>
      <c r="C111" s="4">
        <v>8013</v>
      </c>
      <c r="D111" s="18">
        <v>8013</v>
      </c>
      <c r="E111" s="5">
        <v>606.571452354506</v>
      </c>
      <c r="F111" s="5">
        <v>1032.9543408404468</v>
      </c>
      <c r="G111" s="5">
        <f t="shared" si="21"/>
        <v>1639.5257931949527</v>
      </c>
      <c r="H111" s="5">
        <v>615.6903222192664</v>
      </c>
      <c r="I111" s="6">
        <v>2644.5488159999995</v>
      </c>
      <c r="J111" s="7">
        <v>38374903</v>
      </c>
      <c r="K111" s="7">
        <v>53601.7071</v>
      </c>
      <c r="L111" s="7">
        <v>2572.5193</v>
      </c>
      <c r="M111" s="7">
        <v>0</v>
      </c>
      <c r="N111" s="7">
        <v>0</v>
      </c>
      <c r="O111" s="7">
        <v>0</v>
      </c>
      <c r="P111" s="7">
        <v>0</v>
      </c>
      <c r="Q111" s="7">
        <v>0</v>
      </c>
      <c r="R111" s="7">
        <v>0</v>
      </c>
      <c r="S111" s="7">
        <v>0</v>
      </c>
      <c r="T111" s="8">
        <v>0</v>
      </c>
      <c r="U111" s="22">
        <f t="shared" si="22"/>
        <v>0</v>
      </c>
      <c r="V111" s="23">
        <f t="shared" si="23"/>
        <v>18.071046732814136</v>
      </c>
      <c r="W111" s="23">
        <f t="shared" si="24"/>
        <v>21.190769662607998</v>
      </c>
      <c r="X111" s="23">
        <f t="shared" si="25"/>
        <v>-3.1197229297938627</v>
      </c>
      <c r="Y111" s="23">
        <f t="shared" si="26"/>
        <v>2.8191672424</v>
      </c>
      <c r="Z111" s="23">
        <f t="shared" si="36"/>
        <v>-0.30055568739386285</v>
      </c>
      <c r="AA111" s="25">
        <f t="shared" si="27"/>
        <v>-0.014183330392392777</v>
      </c>
      <c r="AB111" s="40">
        <f t="shared" si="28"/>
        <v>1</v>
      </c>
      <c r="AC111" s="23">
        <f t="shared" si="20"/>
        <v>-0.30055568739386285</v>
      </c>
      <c r="AD111" s="23"/>
      <c r="AE111" s="23">
        <f t="shared" si="29"/>
        <v>18.392528253219616</v>
      </c>
      <c r="AF111" s="23">
        <f t="shared" si="30"/>
        <v>8.633671465900218</v>
      </c>
      <c r="AG111" s="23">
        <f t="shared" si="37"/>
        <v>27.026199719119834</v>
      </c>
      <c r="AH111" s="23">
        <f t="shared" si="31"/>
        <v>21.190769662607998</v>
      </c>
      <c r="AI111" s="23">
        <f t="shared" si="32"/>
        <v>5.835430056511836</v>
      </c>
      <c r="AJ111" s="23">
        <f t="shared" si="38"/>
        <v>2.8191672424</v>
      </c>
      <c r="AK111" s="23">
        <f t="shared" si="39"/>
        <v>8.654597298911835</v>
      </c>
      <c r="AL111" s="25">
        <f t="shared" si="33"/>
        <v>0.4084135421557262</v>
      </c>
      <c r="AM111" s="40" t="str">
        <f t="shared" si="34"/>
        <v>  </v>
      </c>
      <c r="AN111" s="23">
        <f t="shared" si="35"/>
        <v>0</v>
      </c>
    </row>
    <row r="112" spans="1:40" ht="12.75">
      <c r="A112" s="1" t="s">
        <v>108</v>
      </c>
      <c r="B112" s="3">
        <v>16006</v>
      </c>
      <c r="C112" s="4">
        <v>16006</v>
      </c>
      <c r="D112" s="18">
        <v>16006</v>
      </c>
      <c r="E112" s="5">
        <v>699.429177544128</v>
      </c>
      <c r="F112" s="5">
        <v>1119.9623341020847</v>
      </c>
      <c r="G112" s="5">
        <f t="shared" si="21"/>
        <v>1819.3915116462126</v>
      </c>
      <c r="H112" s="5">
        <v>622.2835637762588</v>
      </c>
      <c r="I112" s="6">
        <v>2944.0278561777773</v>
      </c>
      <c r="J112" s="7">
        <v>566178169</v>
      </c>
      <c r="K112" s="7">
        <v>286890.7507</v>
      </c>
      <c r="L112" s="7">
        <v>48551.831900000005</v>
      </c>
      <c r="M112" s="7">
        <v>0</v>
      </c>
      <c r="N112" s="7">
        <v>0</v>
      </c>
      <c r="O112" s="7">
        <v>2828</v>
      </c>
      <c r="P112" s="7">
        <v>0</v>
      </c>
      <c r="Q112" s="7">
        <v>0</v>
      </c>
      <c r="R112" s="7">
        <v>0</v>
      </c>
      <c r="S112" s="7">
        <v>0</v>
      </c>
      <c r="T112" s="8">
        <v>0</v>
      </c>
      <c r="U112" s="22">
        <f t="shared" si="22"/>
        <v>2828</v>
      </c>
      <c r="V112" s="23">
        <f t="shared" si="23"/>
        <v>39.08145125721207</v>
      </c>
      <c r="W112" s="23">
        <f t="shared" si="24"/>
        <v>47.12210986598151</v>
      </c>
      <c r="X112" s="23">
        <f t="shared" si="25"/>
        <v>-8.040658608769434</v>
      </c>
      <c r="Y112" s="23">
        <f t="shared" si="26"/>
        <v>41.1030987506</v>
      </c>
      <c r="Z112" s="23">
        <f t="shared" si="36"/>
        <v>33.062440141830564</v>
      </c>
      <c r="AA112" s="25">
        <f t="shared" si="27"/>
        <v>0.7016332722762711</v>
      </c>
      <c r="AB112" s="40" t="str">
        <f t="shared" si="28"/>
        <v>  </v>
      </c>
      <c r="AC112" s="23">
        <f t="shared" si="20"/>
        <v>0</v>
      </c>
      <c r="AD112" s="23"/>
      <c r="AE112" s="23">
        <f t="shared" si="29"/>
        <v>40.76965274957299</v>
      </c>
      <c r="AF112" s="23">
        <f t="shared" si="30"/>
        <v>17.430473763154897</v>
      </c>
      <c r="AG112" s="23">
        <f t="shared" si="37"/>
        <v>58.20012651272789</v>
      </c>
      <c r="AH112" s="23">
        <f t="shared" si="31"/>
        <v>47.12210986598151</v>
      </c>
      <c r="AI112" s="23">
        <f t="shared" si="32"/>
        <v>11.078016646746384</v>
      </c>
      <c r="AJ112" s="23">
        <f t="shared" si="38"/>
        <v>41.1030987506</v>
      </c>
      <c r="AK112" s="23">
        <f t="shared" si="39"/>
        <v>52.18111539734638</v>
      </c>
      <c r="AL112" s="25">
        <f t="shared" si="33"/>
        <v>1.1073594867834449</v>
      </c>
      <c r="AM112" s="40" t="str">
        <f t="shared" si="34"/>
        <v>  </v>
      </c>
      <c r="AN112" s="23">
        <f t="shared" si="35"/>
        <v>0</v>
      </c>
    </row>
    <row r="113" spans="1:40" ht="12.75">
      <c r="A113" s="1" t="s">
        <v>109</v>
      </c>
      <c r="B113" s="3">
        <v>8286</v>
      </c>
      <c r="C113" s="4">
        <v>8303.13</v>
      </c>
      <c r="D113" s="18">
        <v>8286</v>
      </c>
      <c r="E113" s="5">
        <v>585.2623140419112</v>
      </c>
      <c r="F113" s="5">
        <v>1091.62</v>
      </c>
      <c r="G113" s="5">
        <f t="shared" si="21"/>
        <v>1676.882314041911</v>
      </c>
      <c r="H113" s="5">
        <v>711.8168980005461</v>
      </c>
      <c r="I113" s="6">
        <v>3342.761177599999</v>
      </c>
      <c r="J113" s="7">
        <v>35993280</v>
      </c>
      <c r="K113" s="7">
        <v>52549.0298</v>
      </c>
      <c r="L113" s="7">
        <v>18921</v>
      </c>
      <c r="M113" s="7">
        <v>0</v>
      </c>
      <c r="N113" s="7">
        <v>0</v>
      </c>
      <c r="O113" s="7">
        <v>0</v>
      </c>
      <c r="P113" s="7">
        <v>0</v>
      </c>
      <c r="Q113" s="7">
        <v>0</v>
      </c>
      <c r="R113" s="7">
        <v>0</v>
      </c>
      <c r="S113" s="7">
        <v>0</v>
      </c>
      <c r="T113" s="8">
        <v>0</v>
      </c>
      <c r="U113" s="22">
        <f t="shared" si="22"/>
        <v>0</v>
      </c>
      <c r="V113" s="23">
        <f t="shared" si="23"/>
        <v>19.7927616709838</v>
      </c>
      <c r="W113" s="23">
        <f t="shared" si="24"/>
        <v>27.698119117593592</v>
      </c>
      <c r="X113" s="23">
        <f t="shared" si="25"/>
        <v>-7.905357446609791</v>
      </c>
      <c r="Y113" s="23">
        <f t="shared" si="26"/>
        <v>2.6629861898</v>
      </c>
      <c r="Z113" s="23">
        <f t="shared" si="36"/>
        <v>-5.2423712568097915</v>
      </c>
      <c r="AA113" s="25">
        <f t="shared" si="27"/>
        <v>-0.18926813169345802</v>
      </c>
      <c r="AB113" s="40">
        <f t="shared" si="28"/>
        <v>1</v>
      </c>
      <c r="AC113" s="23">
        <f t="shared" si="20"/>
        <v>-5.2423712568097915</v>
      </c>
      <c r="AD113" s="23"/>
      <c r="AE113" s="23">
        <f t="shared" si="29"/>
        <v>19.452505595811786</v>
      </c>
      <c r="AF113" s="23">
        <f t="shared" si="30"/>
        <v>10.321700929456918</v>
      </c>
      <c r="AG113" s="23">
        <f t="shared" si="37"/>
        <v>29.774206525268703</v>
      </c>
      <c r="AH113" s="23">
        <f t="shared" si="31"/>
        <v>27.698119117593592</v>
      </c>
      <c r="AI113" s="23">
        <f t="shared" si="32"/>
        <v>2.076087407675111</v>
      </c>
      <c r="AJ113" s="23">
        <f t="shared" si="38"/>
        <v>2.6629861898</v>
      </c>
      <c r="AK113" s="23">
        <f t="shared" si="39"/>
        <v>4.739073597475111</v>
      </c>
      <c r="AL113" s="25">
        <f t="shared" si="33"/>
        <v>0.17109730727040215</v>
      </c>
      <c r="AM113" s="40" t="str">
        <f t="shared" si="34"/>
        <v>  </v>
      </c>
      <c r="AN113" s="23">
        <f t="shared" si="35"/>
        <v>0</v>
      </c>
    </row>
    <row r="114" spans="1:40" ht="12.75">
      <c r="A114" s="1" t="s">
        <v>110</v>
      </c>
      <c r="B114" s="3">
        <v>0</v>
      </c>
      <c r="C114" s="4">
        <v>0</v>
      </c>
      <c r="D114" s="18">
        <v>0</v>
      </c>
      <c r="E114" s="5">
        <v>0</v>
      </c>
      <c r="F114" s="5">
        <v>0</v>
      </c>
      <c r="G114" s="5">
        <f t="shared" si="21"/>
        <v>0</v>
      </c>
      <c r="H114" s="5">
        <v>0</v>
      </c>
      <c r="I114" s="6">
        <v>0</v>
      </c>
      <c r="J114" s="7">
        <v>0</v>
      </c>
      <c r="K114" s="7">
        <v>0</v>
      </c>
      <c r="L114" s="7">
        <v>0</v>
      </c>
      <c r="M114" s="7">
        <v>0</v>
      </c>
      <c r="N114" s="7">
        <v>0</v>
      </c>
      <c r="O114" s="7">
        <v>0</v>
      </c>
      <c r="P114" s="7">
        <v>0</v>
      </c>
      <c r="Q114" s="7">
        <v>0</v>
      </c>
      <c r="R114" s="7">
        <v>0</v>
      </c>
      <c r="S114" s="7">
        <v>0</v>
      </c>
      <c r="T114" s="8">
        <v>0</v>
      </c>
      <c r="U114" s="22">
        <f t="shared" si="22"/>
        <v>0</v>
      </c>
      <c r="V114" s="23">
        <f t="shared" si="23"/>
        <v>0</v>
      </c>
      <c r="W114" s="23">
        <f t="shared" si="24"/>
        <v>0</v>
      </c>
      <c r="X114" s="23">
        <f t="shared" si="25"/>
        <v>0</v>
      </c>
      <c r="Y114" s="23">
        <f t="shared" si="26"/>
        <v>0</v>
      </c>
      <c r="Z114" s="23">
        <f t="shared" si="36"/>
        <v>0</v>
      </c>
      <c r="AA114" s="25"/>
      <c r="AB114" s="40" t="str">
        <f t="shared" si="28"/>
        <v>  </v>
      </c>
      <c r="AC114" s="23">
        <f t="shared" si="20"/>
        <v>0</v>
      </c>
      <c r="AD114" s="23"/>
      <c r="AE114" s="23">
        <f t="shared" si="29"/>
        <v>0</v>
      </c>
      <c r="AF114" s="23">
        <f t="shared" si="30"/>
        <v>0</v>
      </c>
      <c r="AG114" s="23">
        <f t="shared" si="37"/>
        <v>0</v>
      </c>
      <c r="AH114" s="23">
        <f t="shared" si="31"/>
        <v>0</v>
      </c>
      <c r="AI114" s="23">
        <f t="shared" si="32"/>
        <v>0</v>
      </c>
      <c r="AJ114" s="23">
        <f t="shared" si="38"/>
        <v>0</v>
      </c>
      <c r="AK114" s="23">
        <f t="shared" si="39"/>
        <v>0</v>
      </c>
      <c r="AL114" s="25"/>
      <c r="AM114" s="40" t="str">
        <f t="shared" si="34"/>
        <v>  </v>
      </c>
      <c r="AN114" s="23">
        <f t="shared" si="35"/>
        <v>0</v>
      </c>
    </row>
    <row r="115" spans="1:40" ht="12.75">
      <c r="A115" s="1" t="s">
        <v>111</v>
      </c>
      <c r="B115" s="3">
        <v>35039</v>
      </c>
      <c r="C115" s="4">
        <v>35039</v>
      </c>
      <c r="D115" s="18">
        <v>32706</v>
      </c>
      <c r="E115" s="5">
        <v>696.7311917287672</v>
      </c>
      <c r="F115" s="5">
        <v>1058.3133044505648</v>
      </c>
      <c r="G115" s="5">
        <f t="shared" si="21"/>
        <v>1755.0444961793319</v>
      </c>
      <c r="H115" s="5">
        <v>581.996507059384</v>
      </c>
      <c r="I115" s="6">
        <v>2879.661167644444</v>
      </c>
      <c r="J115" s="7">
        <v>899085833.1667</v>
      </c>
      <c r="K115" s="7">
        <v>434035.9383</v>
      </c>
      <c r="L115" s="7">
        <v>37504.7784</v>
      </c>
      <c r="M115" s="7">
        <v>0</v>
      </c>
      <c r="N115" s="7">
        <v>15543289.130327929</v>
      </c>
      <c r="O115" s="7">
        <v>0</v>
      </c>
      <c r="P115" s="7">
        <v>0</v>
      </c>
      <c r="Q115" s="7">
        <v>0</v>
      </c>
      <c r="R115" s="7">
        <v>0</v>
      </c>
      <c r="S115" s="7">
        <v>0</v>
      </c>
      <c r="T115" s="8">
        <v>0</v>
      </c>
      <c r="U115" s="22">
        <f t="shared" si="22"/>
        <v>0</v>
      </c>
      <c r="V115" s="23">
        <f t="shared" si="23"/>
        <v>76.43526305192543</v>
      </c>
      <c r="W115" s="23">
        <f t="shared" si="24"/>
        <v>94.18219814897918</v>
      </c>
      <c r="X115" s="23">
        <f t="shared" si="25"/>
        <v>-17.74693509705375</v>
      </c>
      <c r="Y115" s="23">
        <f t="shared" si="26"/>
        <v>80.74900983503032</v>
      </c>
      <c r="Z115" s="23">
        <f t="shared" si="36"/>
        <v>63.00207473797657</v>
      </c>
      <c r="AA115" s="25">
        <f t="shared" si="27"/>
        <v>0.6689382492253865</v>
      </c>
      <c r="AB115" s="40" t="str">
        <f t="shared" si="28"/>
        <v>  </v>
      </c>
      <c r="AC115" s="23">
        <f t="shared" si="20"/>
        <v>0</v>
      </c>
      <c r="AD115" s="23"/>
      <c r="AE115" s="23">
        <f t="shared" si="29"/>
        <v>80.3606794088577</v>
      </c>
      <c r="AF115" s="23">
        <f t="shared" si="30"/>
        <v>33.31086107979738</v>
      </c>
      <c r="AG115" s="23">
        <f t="shared" si="37"/>
        <v>113.67154048865508</v>
      </c>
      <c r="AH115" s="23">
        <f t="shared" si="31"/>
        <v>94.18219814897918</v>
      </c>
      <c r="AI115" s="23">
        <f t="shared" si="32"/>
        <v>19.4893423396759</v>
      </c>
      <c r="AJ115" s="23">
        <f t="shared" si="38"/>
        <v>80.74900983503032</v>
      </c>
      <c r="AK115" s="23">
        <f t="shared" si="39"/>
        <v>100.23835217470622</v>
      </c>
      <c r="AL115" s="25">
        <f t="shared" si="33"/>
        <v>1.0643025342872896</v>
      </c>
      <c r="AM115" s="40" t="str">
        <f t="shared" si="34"/>
        <v>  </v>
      </c>
      <c r="AN115" s="23">
        <f t="shared" si="35"/>
        <v>0</v>
      </c>
    </row>
    <row r="116" spans="1:40" ht="12.75">
      <c r="A116" s="1" t="s">
        <v>112</v>
      </c>
      <c r="B116" s="3">
        <v>6846</v>
      </c>
      <c r="C116" s="4">
        <v>6846</v>
      </c>
      <c r="D116" s="18">
        <v>6846</v>
      </c>
      <c r="E116" s="5">
        <v>560.1955557431877</v>
      </c>
      <c r="F116" s="5">
        <v>951.8554123757325</v>
      </c>
      <c r="G116" s="5">
        <f t="shared" si="21"/>
        <v>1512.05096811892</v>
      </c>
      <c r="H116" s="5">
        <v>594.4100467176697</v>
      </c>
      <c r="I116" s="6">
        <v>2778.4415544888884</v>
      </c>
      <c r="J116" s="7">
        <v>42918878</v>
      </c>
      <c r="K116" s="7">
        <v>55610.1441</v>
      </c>
      <c r="L116" s="7">
        <v>8451.057999999999</v>
      </c>
      <c r="M116" s="7">
        <v>0</v>
      </c>
      <c r="N116" s="7">
        <v>0</v>
      </c>
      <c r="O116" s="7">
        <v>0</v>
      </c>
      <c r="P116" s="7">
        <v>0</v>
      </c>
      <c r="Q116" s="7">
        <v>0</v>
      </c>
      <c r="R116" s="7">
        <v>0</v>
      </c>
      <c r="S116" s="7">
        <v>0</v>
      </c>
      <c r="T116" s="8">
        <v>0</v>
      </c>
      <c r="U116" s="22">
        <f t="shared" si="22"/>
        <v>0</v>
      </c>
      <c r="V116" s="23">
        <f t="shared" si="23"/>
        <v>14.420832107571295</v>
      </c>
      <c r="W116" s="23">
        <f t="shared" si="24"/>
        <v>19.021210882030932</v>
      </c>
      <c r="X116" s="23">
        <f t="shared" si="25"/>
        <v>-4.600378774459637</v>
      </c>
      <c r="Y116" s="23">
        <f t="shared" si="26"/>
        <v>3.1542204181</v>
      </c>
      <c r="Z116" s="23">
        <f t="shared" si="36"/>
        <v>-1.446158356359637</v>
      </c>
      <c r="AA116" s="25">
        <f t="shared" si="27"/>
        <v>-0.07602872211073598</v>
      </c>
      <c r="AB116" s="40">
        <f t="shared" si="28"/>
        <v>1</v>
      </c>
      <c r="AC116" s="23">
        <f t="shared" si="20"/>
        <v>-1.446158356359637</v>
      </c>
      <c r="AD116" s="23"/>
      <c r="AE116" s="23">
        <f t="shared" si="29"/>
        <v>14.492101298838978</v>
      </c>
      <c r="AF116" s="23">
        <f t="shared" si="30"/>
        <v>7.121329564701042</v>
      </c>
      <c r="AG116" s="23">
        <f t="shared" si="37"/>
        <v>21.61343086354002</v>
      </c>
      <c r="AH116" s="23">
        <f t="shared" si="31"/>
        <v>19.021210882030932</v>
      </c>
      <c r="AI116" s="23">
        <f t="shared" si="32"/>
        <v>2.592219981509089</v>
      </c>
      <c r="AJ116" s="23">
        <f t="shared" si="38"/>
        <v>3.1542204181</v>
      </c>
      <c r="AK116" s="23">
        <f t="shared" si="39"/>
        <v>5.746440399609089</v>
      </c>
      <c r="AL116" s="25">
        <f t="shared" si="33"/>
        <v>0.30210697075219695</v>
      </c>
      <c r="AM116" s="40" t="str">
        <f t="shared" si="34"/>
        <v>  </v>
      </c>
      <c r="AN116" s="23">
        <f t="shared" si="35"/>
        <v>0</v>
      </c>
    </row>
    <row r="117" spans="1:40" ht="12.75">
      <c r="A117" s="1" t="s">
        <v>113</v>
      </c>
      <c r="B117" s="3">
        <v>3088</v>
      </c>
      <c r="C117" s="4">
        <v>3088</v>
      </c>
      <c r="D117" s="18">
        <v>3088</v>
      </c>
      <c r="E117" s="5">
        <v>538.0629901998966</v>
      </c>
      <c r="F117" s="5">
        <v>1098.7585056082141</v>
      </c>
      <c r="G117" s="5">
        <f t="shared" si="21"/>
        <v>1636.8214958081107</v>
      </c>
      <c r="H117" s="5">
        <v>716.3449968059473</v>
      </c>
      <c r="I117" s="6">
        <v>3221.3466318222218</v>
      </c>
      <c r="J117" s="7">
        <v>24864343</v>
      </c>
      <c r="K117" s="7">
        <v>47630.0396</v>
      </c>
      <c r="L117" s="7">
        <v>0</v>
      </c>
      <c r="M117" s="7">
        <v>0</v>
      </c>
      <c r="N117" s="7">
        <v>0</v>
      </c>
      <c r="O117" s="7">
        <v>0</v>
      </c>
      <c r="P117" s="7">
        <v>0</v>
      </c>
      <c r="Q117" s="7">
        <v>0</v>
      </c>
      <c r="R117" s="7">
        <v>0</v>
      </c>
      <c r="S117" s="7">
        <v>0</v>
      </c>
      <c r="T117" s="8">
        <v>0</v>
      </c>
      <c r="U117" s="22">
        <f t="shared" si="22"/>
        <v>0</v>
      </c>
      <c r="V117" s="23">
        <f t="shared" si="23"/>
        <v>7.266578129192211</v>
      </c>
      <c r="W117" s="23">
        <f t="shared" si="24"/>
        <v>9.94751839906702</v>
      </c>
      <c r="X117" s="23">
        <f t="shared" si="25"/>
        <v>-2.6809402698748093</v>
      </c>
      <c r="Y117" s="23">
        <f t="shared" si="26"/>
        <v>1.8378627355999997</v>
      </c>
      <c r="Z117" s="23">
        <f t="shared" si="36"/>
        <v>-0.8430775342748096</v>
      </c>
      <c r="AA117" s="25">
        <f t="shared" si="27"/>
        <v>-0.08475254836963982</v>
      </c>
      <c r="AB117" s="40">
        <f t="shared" si="28"/>
        <v>1</v>
      </c>
      <c r="AC117" s="23">
        <f t="shared" si="20"/>
        <v>-0.8430775342748096</v>
      </c>
      <c r="AD117" s="23"/>
      <c r="AE117" s="23">
        <f t="shared" si="29"/>
        <v>7.076306690677624</v>
      </c>
      <c r="AF117" s="23">
        <f t="shared" si="30"/>
        <v>3.8711283627393387</v>
      </c>
      <c r="AG117" s="23">
        <f t="shared" si="37"/>
        <v>10.947435053416964</v>
      </c>
      <c r="AH117" s="23">
        <f t="shared" si="31"/>
        <v>9.94751839906702</v>
      </c>
      <c r="AI117" s="23">
        <f t="shared" si="32"/>
        <v>0.9999166543499438</v>
      </c>
      <c r="AJ117" s="23">
        <f t="shared" si="38"/>
        <v>1.8378627355999997</v>
      </c>
      <c r="AK117" s="23">
        <f t="shared" si="39"/>
        <v>2.8377793899499437</v>
      </c>
      <c r="AL117" s="25">
        <f t="shared" si="33"/>
        <v>0.28527510843469256</v>
      </c>
      <c r="AM117" s="40" t="str">
        <f t="shared" si="34"/>
        <v>  </v>
      </c>
      <c r="AN117" s="23">
        <f t="shared" si="35"/>
        <v>0</v>
      </c>
    </row>
    <row r="118" spans="1:40" ht="12.75">
      <c r="A118" s="1" t="s">
        <v>114</v>
      </c>
      <c r="B118" s="3">
        <v>1916</v>
      </c>
      <c r="C118" s="4">
        <v>1916</v>
      </c>
      <c r="D118" s="18">
        <v>1916</v>
      </c>
      <c r="E118" s="5">
        <v>462.31481415599467</v>
      </c>
      <c r="F118" s="5">
        <v>915.305555288781</v>
      </c>
      <c r="G118" s="5">
        <f t="shared" si="21"/>
        <v>1377.6203694447756</v>
      </c>
      <c r="H118" s="5">
        <v>641.1663723410568</v>
      </c>
      <c r="I118" s="6">
        <v>2980.1484798222214</v>
      </c>
      <c r="J118" s="7">
        <v>5181224</v>
      </c>
      <c r="K118" s="7">
        <v>38930.101</v>
      </c>
      <c r="L118" s="7">
        <v>1260.8011000000001</v>
      </c>
      <c r="M118" s="7">
        <v>0</v>
      </c>
      <c r="N118" s="7">
        <v>0</v>
      </c>
      <c r="O118" s="7">
        <v>0</v>
      </c>
      <c r="P118" s="7">
        <v>0</v>
      </c>
      <c r="Q118" s="7">
        <v>0</v>
      </c>
      <c r="R118" s="7">
        <v>0</v>
      </c>
      <c r="S118" s="7">
        <v>0</v>
      </c>
      <c r="T118" s="8">
        <v>0</v>
      </c>
      <c r="U118" s="22">
        <f t="shared" si="22"/>
        <v>0</v>
      </c>
      <c r="V118" s="23">
        <f t="shared" si="23"/>
        <v>3.8679953972616548</v>
      </c>
      <c r="W118" s="23">
        <f t="shared" si="24"/>
        <v>5.709964487339376</v>
      </c>
      <c r="X118" s="23">
        <f t="shared" si="25"/>
        <v>-1.8419690900777215</v>
      </c>
      <c r="Y118" s="23">
        <f t="shared" si="26"/>
        <v>0.41323903009999996</v>
      </c>
      <c r="Z118" s="23">
        <f t="shared" si="36"/>
        <v>-1.4287300599777215</v>
      </c>
      <c r="AA118" s="25">
        <f t="shared" si="27"/>
        <v>-0.2502169782571546</v>
      </c>
      <c r="AB118" s="40">
        <f t="shared" si="28"/>
        <v>1</v>
      </c>
      <c r="AC118" s="23">
        <f t="shared" si="20"/>
        <v>-1.4287300599777215</v>
      </c>
      <c r="AD118" s="23"/>
      <c r="AE118" s="23">
        <f t="shared" si="29"/>
        <v>3.6953288789986662</v>
      </c>
      <c r="AF118" s="23">
        <f t="shared" si="30"/>
        <v>2.1498308464595635</v>
      </c>
      <c r="AG118" s="23">
        <f t="shared" si="37"/>
        <v>5.845159725458229</v>
      </c>
      <c r="AH118" s="23">
        <f t="shared" si="31"/>
        <v>5.709964487339376</v>
      </c>
      <c r="AI118" s="23">
        <f t="shared" si="32"/>
        <v>0.13519523811885303</v>
      </c>
      <c r="AJ118" s="23">
        <f t="shared" si="38"/>
        <v>0.41323903009999996</v>
      </c>
      <c r="AK118" s="23">
        <f t="shared" si="39"/>
        <v>0.548434268218853</v>
      </c>
      <c r="AL118" s="25">
        <f t="shared" si="33"/>
        <v>0.09604863032596588</v>
      </c>
      <c r="AM118" s="40" t="str">
        <f t="shared" si="34"/>
        <v>  </v>
      </c>
      <c r="AN118" s="23">
        <f t="shared" si="35"/>
        <v>0</v>
      </c>
    </row>
    <row r="119" spans="1:40" ht="12.75">
      <c r="A119" s="1" t="s">
        <v>115</v>
      </c>
      <c r="B119" s="3">
        <v>6525</v>
      </c>
      <c r="C119" s="4">
        <v>6528</v>
      </c>
      <c r="D119" s="18">
        <v>6525</v>
      </c>
      <c r="E119" s="5">
        <v>597.8213101504814</v>
      </c>
      <c r="F119" s="5">
        <v>1096.53</v>
      </c>
      <c r="G119" s="5">
        <f t="shared" si="21"/>
        <v>1694.3513101504814</v>
      </c>
      <c r="H119" s="5">
        <v>665.4082143244931</v>
      </c>
      <c r="I119" s="6">
        <v>4059.446580799999</v>
      </c>
      <c r="J119" s="7">
        <v>23282753</v>
      </c>
      <c r="K119" s="7">
        <v>46930.9768</v>
      </c>
      <c r="L119" s="7">
        <v>8512.0104</v>
      </c>
      <c r="M119" s="7">
        <v>0</v>
      </c>
      <c r="N119" s="7">
        <v>0</v>
      </c>
      <c r="O119" s="7">
        <v>0</v>
      </c>
      <c r="P119" s="7">
        <v>0</v>
      </c>
      <c r="Q119" s="7">
        <v>0</v>
      </c>
      <c r="R119" s="7">
        <v>0</v>
      </c>
      <c r="S119" s="7">
        <v>0</v>
      </c>
      <c r="T119" s="8">
        <v>0</v>
      </c>
      <c r="U119" s="22">
        <f t="shared" si="22"/>
        <v>0</v>
      </c>
      <c r="V119" s="23">
        <f t="shared" si="23"/>
        <v>15.397430897199209</v>
      </c>
      <c r="W119" s="23">
        <f t="shared" si="24"/>
        <v>26.487888939719994</v>
      </c>
      <c r="X119" s="23">
        <f t="shared" si="25"/>
        <v>-11.090458042520785</v>
      </c>
      <c r="Y119" s="23">
        <f t="shared" si="26"/>
        <v>1.7318012031999999</v>
      </c>
      <c r="Z119" s="23">
        <f t="shared" si="36"/>
        <v>-9.358656839320785</v>
      </c>
      <c r="AA119" s="25">
        <f t="shared" si="27"/>
        <v>-0.3533183358107102</v>
      </c>
      <c r="AB119" s="40">
        <f t="shared" si="28"/>
        <v>1</v>
      </c>
      <c r="AC119" s="23">
        <f t="shared" si="20"/>
        <v>-9.358656839320785</v>
      </c>
      <c r="AD119" s="23"/>
      <c r="AE119" s="23">
        <f t="shared" si="29"/>
        <v>15.477899218224646</v>
      </c>
      <c r="AF119" s="23">
        <f t="shared" si="30"/>
        <v>7.598130047317806</v>
      </c>
      <c r="AG119" s="23">
        <f t="shared" si="37"/>
        <v>23.076029265542452</v>
      </c>
      <c r="AH119" s="23">
        <f t="shared" si="31"/>
        <v>26.487888939719994</v>
      </c>
      <c r="AI119" s="23">
        <f t="shared" si="32"/>
        <v>-3.411859674177542</v>
      </c>
      <c r="AJ119" s="23">
        <f t="shared" si="38"/>
        <v>1.7318012031999999</v>
      </c>
      <c r="AK119" s="23">
        <f t="shared" si="39"/>
        <v>-1.6800584709775421</v>
      </c>
      <c r="AL119" s="25">
        <f t="shared" si="33"/>
        <v>-0.06342742053928674</v>
      </c>
      <c r="AM119" s="40">
        <f t="shared" si="34"/>
        <v>1</v>
      </c>
      <c r="AN119" s="23">
        <f t="shared" si="35"/>
        <v>-1.6800584709775421</v>
      </c>
    </row>
    <row r="120" spans="1:40" ht="12.75">
      <c r="A120" s="1" t="s">
        <v>116</v>
      </c>
      <c r="B120" s="3">
        <v>3120</v>
      </c>
      <c r="C120" s="4">
        <v>3120</v>
      </c>
      <c r="D120" s="18">
        <v>3120</v>
      </c>
      <c r="E120" s="5">
        <v>405.40753580935655</v>
      </c>
      <c r="F120" s="5">
        <v>876.58</v>
      </c>
      <c r="G120" s="5">
        <f t="shared" si="21"/>
        <v>1281.9875358093566</v>
      </c>
      <c r="H120" s="5">
        <v>619.0442110922635</v>
      </c>
      <c r="I120" s="6">
        <v>3237.118523022222</v>
      </c>
      <c r="J120" s="7">
        <v>6941783</v>
      </c>
      <c r="K120" s="7">
        <v>39708.2681</v>
      </c>
      <c r="L120" s="7">
        <v>2074.7168</v>
      </c>
      <c r="M120" s="7">
        <v>0</v>
      </c>
      <c r="N120" s="7">
        <v>0</v>
      </c>
      <c r="O120" s="7">
        <v>0</v>
      </c>
      <c r="P120" s="7">
        <v>0</v>
      </c>
      <c r="Q120" s="7">
        <v>0</v>
      </c>
      <c r="R120" s="7">
        <v>0</v>
      </c>
      <c r="S120" s="7">
        <v>0</v>
      </c>
      <c r="T120" s="8">
        <v>0</v>
      </c>
      <c r="U120" s="22">
        <f t="shared" si="22"/>
        <v>0</v>
      </c>
      <c r="V120" s="23">
        <f t="shared" si="23"/>
        <v>5.931219050333054</v>
      </c>
      <c r="W120" s="23">
        <f t="shared" si="24"/>
        <v>10.099809791829333</v>
      </c>
      <c r="X120" s="23">
        <f t="shared" si="25"/>
        <v>-4.1685907414962795</v>
      </c>
      <c r="Y120" s="23">
        <f t="shared" si="26"/>
        <v>0.5415913609</v>
      </c>
      <c r="Z120" s="23">
        <f t="shared" si="36"/>
        <v>-3.6269993805962795</v>
      </c>
      <c r="AA120" s="25">
        <f t="shared" si="27"/>
        <v>-0.3591156126059417</v>
      </c>
      <c r="AB120" s="40">
        <f t="shared" si="28"/>
        <v>1</v>
      </c>
      <c r="AC120" s="23">
        <f t="shared" si="20"/>
        <v>-3.6269993805962795</v>
      </c>
      <c r="AD120" s="23"/>
      <c r="AE120" s="23">
        <f t="shared" si="29"/>
        <v>5.599721556415269</v>
      </c>
      <c r="AF120" s="23">
        <f t="shared" si="30"/>
        <v>3.3799813925637587</v>
      </c>
      <c r="AG120" s="23">
        <f t="shared" si="37"/>
        <v>8.979702948979028</v>
      </c>
      <c r="AH120" s="23">
        <f t="shared" si="31"/>
        <v>10.099809791829333</v>
      </c>
      <c r="AI120" s="23">
        <f t="shared" si="32"/>
        <v>-1.120106842850305</v>
      </c>
      <c r="AJ120" s="23">
        <f t="shared" si="38"/>
        <v>0.5415913609</v>
      </c>
      <c r="AK120" s="23">
        <f t="shared" si="39"/>
        <v>-0.5785154819503049</v>
      </c>
      <c r="AL120" s="25">
        <f t="shared" si="33"/>
        <v>-0.05727983931126301</v>
      </c>
      <c r="AM120" s="40">
        <f t="shared" si="34"/>
        <v>1</v>
      </c>
      <c r="AN120" s="23">
        <f t="shared" si="35"/>
        <v>-0.5785154819503049</v>
      </c>
    </row>
    <row r="121" spans="1:40" ht="12.75">
      <c r="A121" s="1" t="s">
        <v>117</v>
      </c>
      <c r="B121" s="3">
        <v>3484</v>
      </c>
      <c r="C121" s="4">
        <v>3493</v>
      </c>
      <c r="D121" s="18">
        <v>3484</v>
      </c>
      <c r="E121" s="5">
        <v>370.1208686489417</v>
      </c>
      <c r="F121" s="5">
        <v>894.38</v>
      </c>
      <c r="G121" s="5">
        <f t="shared" si="21"/>
        <v>1264.5008686489418</v>
      </c>
      <c r="H121" s="5">
        <v>614.1201591720571</v>
      </c>
      <c r="I121" s="6">
        <v>3245.971606222222</v>
      </c>
      <c r="J121" s="7">
        <v>19258243</v>
      </c>
      <c r="K121" s="7">
        <v>45152.1434</v>
      </c>
      <c r="L121" s="7">
        <v>1529.7920000000001</v>
      </c>
      <c r="M121" s="7">
        <v>0</v>
      </c>
      <c r="N121" s="7">
        <v>0</v>
      </c>
      <c r="O121" s="7">
        <v>0</v>
      </c>
      <c r="P121" s="7">
        <v>0</v>
      </c>
      <c r="Q121" s="7">
        <v>0</v>
      </c>
      <c r="R121" s="7">
        <v>0</v>
      </c>
      <c r="S121" s="7">
        <v>0</v>
      </c>
      <c r="T121" s="8">
        <v>24400</v>
      </c>
      <c r="U121" s="22">
        <f t="shared" si="22"/>
        <v>24400</v>
      </c>
      <c r="V121" s="23">
        <f t="shared" si="23"/>
        <v>6.54511566092836</v>
      </c>
      <c r="W121" s="23">
        <f t="shared" si="24"/>
        <v>11.308965076078222</v>
      </c>
      <c r="X121" s="23">
        <f t="shared" si="25"/>
        <v>-4.763849415149862</v>
      </c>
      <c r="Y121" s="23">
        <f t="shared" si="26"/>
        <v>1.4576754313999996</v>
      </c>
      <c r="Z121" s="23">
        <f t="shared" si="36"/>
        <v>-3.3061739837498623</v>
      </c>
      <c r="AA121" s="25">
        <f t="shared" si="27"/>
        <v>-0.2923498270185121</v>
      </c>
      <c r="AB121" s="40">
        <f t="shared" si="28"/>
        <v>1</v>
      </c>
      <c r="AC121" s="23">
        <f t="shared" si="20"/>
        <v>-3.3061739837498623</v>
      </c>
      <c r="AD121" s="23"/>
      <c r="AE121" s="23">
        <f t="shared" si="29"/>
        <v>6.167729436922078</v>
      </c>
      <c r="AF121" s="23">
        <f t="shared" si="30"/>
        <v>3.7442906104720324</v>
      </c>
      <c r="AG121" s="23">
        <f t="shared" si="37"/>
        <v>9.91202004739411</v>
      </c>
      <c r="AH121" s="23">
        <f t="shared" si="31"/>
        <v>11.308965076078222</v>
      </c>
      <c r="AI121" s="23">
        <f t="shared" si="32"/>
        <v>-1.3969450286841116</v>
      </c>
      <c r="AJ121" s="23">
        <f t="shared" si="38"/>
        <v>1.4576754313999996</v>
      </c>
      <c r="AK121" s="23">
        <f t="shared" si="39"/>
        <v>0.06073040271588792</v>
      </c>
      <c r="AL121" s="25">
        <f t="shared" si="33"/>
        <v>0.005370111438786785</v>
      </c>
      <c r="AM121" s="40" t="str">
        <f t="shared" si="34"/>
        <v>  </v>
      </c>
      <c r="AN121" s="23">
        <f t="shared" si="35"/>
        <v>0</v>
      </c>
    </row>
    <row r="122" spans="1:40" ht="12.75">
      <c r="A122" s="1" t="s">
        <v>118</v>
      </c>
      <c r="B122" s="3">
        <v>11644</v>
      </c>
      <c r="C122" s="4">
        <v>12672.5</v>
      </c>
      <c r="D122" s="18">
        <v>11644</v>
      </c>
      <c r="E122" s="5">
        <v>523.4951459949392</v>
      </c>
      <c r="F122" s="5">
        <v>1020.980358302902</v>
      </c>
      <c r="G122" s="5">
        <f t="shared" si="21"/>
        <v>1544.4755042978413</v>
      </c>
      <c r="H122" s="5">
        <v>707.5000128853076</v>
      </c>
      <c r="I122" s="6">
        <v>3291.396589866666</v>
      </c>
      <c r="J122" s="7">
        <v>86801749</v>
      </c>
      <c r="K122" s="7">
        <v>75006.3731</v>
      </c>
      <c r="L122" s="7">
        <v>6969.924</v>
      </c>
      <c r="M122" s="7">
        <v>0</v>
      </c>
      <c r="N122" s="7">
        <v>0</v>
      </c>
      <c r="O122" s="7">
        <v>0</v>
      </c>
      <c r="P122" s="7">
        <v>0</v>
      </c>
      <c r="Q122" s="7">
        <v>0</v>
      </c>
      <c r="R122" s="7">
        <v>0</v>
      </c>
      <c r="S122" s="7">
        <v>0</v>
      </c>
      <c r="T122" s="8">
        <v>0</v>
      </c>
      <c r="U122" s="22">
        <f t="shared" si="22"/>
        <v>0</v>
      </c>
      <c r="V122" s="23">
        <f t="shared" si="23"/>
        <v>26.222002922080588</v>
      </c>
      <c r="W122" s="23">
        <f t="shared" si="24"/>
        <v>38.32502189240746</v>
      </c>
      <c r="X122" s="23">
        <f t="shared" si="25"/>
        <v>-12.103018970326875</v>
      </c>
      <c r="Y122" s="23">
        <f t="shared" si="26"/>
        <v>6.331702225099999</v>
      </c>
      <c r="Z122" s="23">
        <f t="shared" si="36"/>
        <v>-5.771316745226876</v>
      </c>
      <c r="AA122" s="25">
        <f t="shared" si="27"/>
        <v>-0.15058873968628383</v>
      </c>
      <c r="AB122" s="40">
        <f t="shared" si="28"/>
        <v>1</v>
      </c>
      <c r="AC122" s="23">
        <f t="shared" si="20"/>
        <v>-5.771316745226876</v>
      </c>
      <c r="AD122" s="23"/>
      <c r="AE122" s="23">
        <f t="shared" si="29"/>
        <v>25.177421880861687</v>
      </c>
      <c r="AF122" s="23">
        <f t="shared" si="30"/>
        <v>14.416727762563912</v>
      </c>
      <c r="AG122" s="23">
        <f t="shared" si="37"/>
        <v>39.594149643425595</v>
      </c>
      <c r="AH122" s="23">
        <f t="shared" si="31"/>
        <v>38.32502189240746</v>
      </c>
      <c r="AI122" s="23">
        <f t="shared" si="32"/>
        <v>1.2691277510181322</v>
      </c>
      <c r="AJ122" s="23">
        <f t="shared" si="38"/>
        <v>6.331702225099999</v>
      </c>
      <c r="AK122" s="23">
        <f t="shared" si="39"/>
        <v>7.600829976118131</v>
      </c>
      <c r="AL122" s="25">
        <f t="shared" si="33"/>
        <v>0.1983255220951074</v>
      </c>
      <c r="AM122" s="40" t="str">
        <f t="shared" si="34"/>
        <v>  </v>
      </c>
      <c r="AN122" s="23">
        <f t="shared" si="35"/>
        <v>0</v>
      </c>
    </row>
    <row r="123" spans="1:40" ht="12.75">
      <c r="A123" s="1" t="s">
        <v>119</v>
      </c>
      <c r="B123" s="3">
        <v>3522</v>
      </c>
      <c r="C123" s="4">
        <v>3522</v>
      </c>
      <c r="D123" s="18">
        <v>3522</v>
      </c>
      <c r="E123" s="5">
        <v>531.5320662074779</v>
      </c>
      <c r="F123" s="5">
        <v>1020.6392330354807</v>
      </c>
      <c r="G123" s="5">
        <f t="shared" si="21"/>
        <v>1552.1712992429586</v>
      </c>
      <c r="H123" s="5">
        <v>743.1396567539088</v>
      </c>
      <c r="I123" s="6">
        <v>4009.3731761777767</v>
      </c>
      <c r="J123" s="7">
        <v>196320</v>
      </c>
      <c r="K123" s="7">
        <v>36726.7734</v>
      </c>
      <c r="L123" s="7">
        <v>10955.684</v>
      </c>
      <c r="M123" s="7">
        <v>0</v>
      </c>
      <c r="N123" s="7">
        <v>0</v>
      </c>
      <c r="O123" s="7">
        <v>0</v>
      </c>
      <c r="P123" s="7">
        <v>0</v>
      </c>
      <c r="Q123" s="7">
        <v>0</v>
      </c>
      <c r="R123" s="7">
        <v>0</v>
      </c>
      <c r="S123" s="7">
        <v>0</v>
      </c>
      <c r="T123" s="8">
        <v>0</v>
      </c>
      <c r="U123" s="22">
        <f t="shared" si="22"/>
        <v>0</v>
      </c>
      <c r="V123" s="23">
        <f t="shared" si="23"/>
        <v>8.084085187020968</v>
      </c>
      <c r="W123" s="23">
        <f t="shared" si="24"/>
        <v>14.12101232649813</v>
      </c>
      <c r="X123" s="23">
        <f t="shared" si="25"/>
        <v>-6.036927139477163</v>
      </c>
      <c r="Y123" s="23">
        <f t="shared" si="26"/>
        <v>0.0618174974</v>
      </c>
      <c r="Z123" s="23">
        <f t="shared" si="36"/>
        <v>-5.975109642077163</v>
      </c>
      <c r="AA123" s="25">
        <f t="shared" si="27"/>
        <v>-0.423136068712641</v>
      </c>
      <c r="AB123" s="40">
        <f t="shared" si="28"/>
        <v>1</v>
      </c>
      <c r="AC123" s="23">
        <f t="shared" si="20"/>
        <v>-5.975109642077163</v>
      </c>
      <c r="AD123" s="23"/>
      <c r="AE123" s="23">
        <f t="shared" si="29"/>
        <v>7.65344624230718</v>
      </c>
      <c r="AF123" s="23">
        <f t="shared" si="30"/>
        <v>4.580341274402717</v>
      </c>
      <c r="AG123" s="23">
        <f t="shared" si="37"/>
        <v>12.233787516709898</v>
      </c>
      <c r="AH123" s="23">
        <f t="shared" si="31"/>
        <v>14.12101232649813</v>
      </c>
      <c r="AI123" s="23">
        <f t="shared" si="32"/>
        <v>-1.8872248097882327</v>
      </c>
      <c r="AJ123" s="23">
        <f t="shared" si="38"/>
        <v>0.0618174974</v>
      </c>
      <c r="AK123" s="23">
        <f t="shared" si="39"/>
        <v>-1.8254073123882326</v>
      </c>
      <c r="AL123" s="25">
        <f t="shared" si="33"/>
        <v>-0.1292688704026445</v>
      </c>
      <c r="AM123" s="40">
        <f t="shared" si="34"/>
        <v>1</v>
      </c>
      <c r="AN123" s="23">
        <f t="shared" si="35"/>
        <v>-1.8254073123882326</v>
      </c>
    </row>
    <row r="124" spans="1:40" ht="12.75">
      <c r="A124" s="1" t="s">
        <v>120</v>
      </c>
      <c r="B124" s="3">
        <v>8263</v>
      </c>
      <c r="C124" s="4">
        <v>8263</v>
      </c>
      <c r="D124" s="18">
        <v>8263</v>
      </c>
      <c r="E124" s="5">
        <v>382.0959870411231</v>
      </c>
      <c r="F124" s="5">
        <v>908.8152315949103</v>
      </c>
      <c r="G124" s="5">
        <f t="shared" si="21"/>
        <v>1290.9112186360335</v>
      </c>
      <c r="H124" s="5">
        <v>630.3811592526039</v>
      </c>
      <c r="I124" s="6">
        <v>3027.1190328888883</v>
      </c>
      <c r="J124" s="7">
        <v>36705090</v>
      </c>
      <c r="K124" s="7">
        <v>52863.6498</v>
      </c>
      <c r="L124" s="7">
        <v>4162.62</v>
      </c>
      <c r="M124" s="7">
        <v>0</v>
      </c>
      <c r="N124" s="7">
        <v>0</v>
      </c>
      <c r="O124" s="7">
        <v>0</v>
      </c>
      <c r="P124" s="7">
        <v>0</v>
      </c>
      <c r="Q124" s="7">
        <v>0</v>
      </c>
      <c r="R124" s="7">
        <v>0</v>
      </c>
      <c r="S124" s="7">
        <v>0</v>
      </c>
      <c r="T124" s="8">
        <v>0</v>
      </c>
      <c r="U124" s="22">
        <f t="shared" si="22"/>
        <v>0</v>
      </c>
      <c r="V124" s="23">
        <f t="shared" si="23"/>
        <v>15.875638918493811</v>
      </c>
      <c r="W124" s="23">
        <f t="shared" si="24"/>
        <v>25.013084568760885</v>
      </c>
      <c r="X124" s="23">
        <f t="shared" si="25"/>
        <v>-9.137445650267074</v>
      </c>
      <c r="Y124" s="23">
        <f t="shared" si="26"/>
        <v>2.6997927498</v>
      </c>
      <c r="Z124" s="23">
        <f t="shared" si="36"/>
        <v>-6.437652900467073</v>
      </c>
      <c r="AA124" s="25">
        <f t="shared" si="27"/>
        <v>-0.2573714122610503</v>
      </c>
      <c r="AB124" s="40">
        <f t="shared" si="28"/>
        <v>1</v>
      </c>
      <c r="AC124" s="23">
        <f t="shared" si="20"/>
        <v>-6.437652900467073</v>
      </c>
      <c r="AD124" s="23"/>
      <c r="AE124" s="23">
        <f t="shared" si="29"/>
        <v>14.933519159425362</v>
      </c>
      <c r="AF124" s="23">
        <f t="shared" si="30"/>
        <v>9.115469158082465</v>
      </c>
      <c r="AG124" s="23">
        <f t="shared" si="37"/>
        <v>24.048988317507828</v>
      </c>
      <c r="AH124" s="23">
        <f t="shared" si="31"/>
        <v>25.013084568760885</v>
      </c>
      <c r="AI124" s="23">
        <f t="shared" si="32"/>
        <v>-0.9640962512530571</v>
      </c>
      <c r="AJ124" s="23">
        <f t="shared" si="38"/>
        <v>2.6997927498</v>
      </c>
      <c r="AK124" s="23">
        <f t="shared" si="39"/>
        <v>1.7356964985469427</v>
      </c>
      <c r="AL124" s="25">
        <f t="shared" si="33"/>
        <v>0.06939154160597502</v>
      </c>
      <c r="AM124" s="40" t="str">
        <f t="shared" si="34"/>
        <v>  </v>
      </c>
      <c r="AN124" s="23">
        <f t="shared" si="35"/>
        <v>0</v>
      </c>
    </row>
    <row r="125" spans="1:40" ht="12.75">
      <c r="A125" s="1" t="s">
        <v>121</v>
      </c>
      <c r="B125" s="3">
        <v>5044</v>
      </c>
      <c r="C125" s="4">
        <v>5044</v>
      </c>
      <c r="D125" s="18">
        <v>5044</v>
      </c>
      <c r="E125" s="5">
        <v>423.6796667499495</v>
      </c>
      <c r="F125" s="5">
        <v>928.21</v>
      </c>
      <c r="G125" s="5">
        <f t="shared" si="21"/>
        <v>1351.8896667499496</v>
      </c>
      <c r="H125" s="5">
        <v>700.134170985375</v>
      </c>
      <c r="I125" s="6">
        <v>3827.6474472888876</v>
      </c>
      <c r="J125" s="7">
        <v>13200795</v>
      </c>
      <c r="K125" s="7">
        <v>42474.7514</v>
      </c>
      <c r="L125" s="7">
        <v>1754.1940000000002</v>
      </c>
      <c r="M125" s="7">
        <v>0</v>
      </c>
      <c r="N125" s="7">
        <v>0</v>
      </c>
      <c r="O125" s="7">
        <v>0</v>
      </c>
      <c r="P125" s="7">
        <v>0</v>
      </c>
      <c r="Q125" s="7">
        <v>0</v>
      </c>
      <c r="R125" s="7">
        <v>0</v>
      </c>
      <c r="S125" s="7">
        <v>0</v>
      </c>
      <c r="T125" s="8">
        <v>0</v>
      </c>
      <c r="U125" s="22">
        <f t="shared" si="22"/>
        <v>0</v>
      </c>
      <c r="V125" s="23">
        <f t="shared" si="23"/>
        <v>10.350408237536977</v>
      </c>
      <c r="W125" s="23">
        <f t="shared" si="24"/>
        <v>19.30665372412515</v>
      </c>
      <c r="X125" s="23">
        <f t="shared" si="25"/>
        <v>-8.956245486588175</v>
      </c>
      <c r="Y125" s="23">
        <f t="shared" si="26"/>
        <v>0.9946861853999999</v>
      </c>
      <c r="Z125" s="23">
        <f t="shared" si="36"/>
        <v>-7.961559301188175</v>
      </c>
      <c r="AA125" s="25">
        <f t="shared" si="27"/>
        <v>-0.4123738590307648</v>
      </c>
      <c r="AB125" s="40">
        <f t="shared" si="28"/>
        <v>1</v>
      </c>
      <c r="AC125" s="23">
        <f t="shared" si="20"/>
        <v>-7.961559301188175</v>
      </c>
      <c r="AD125" s="23"/>
      <c r="AE125" s="23">
        <f t="shared" si="29"/>
        <v>9.546504070721443</v>
      </c>
      <c r="AF125" s="23">
        <f t="shared" si="30"/>
        <v>6.180084327287905</v>
      </c>
      <c r="AG125" s="23">
        <f t="shared" si="37"/>
        <v>15.726588398009348</v>
      </c>
      <c r="AH125" s="23">
        <f t="shared" si="31"/>
        <v>19.30665372412515</v>
      </c>
      <c r="AI125" s="23">
        <f t="shared" si="32"/>
        <v>-3.580065326115804</v>
      </c>
      <c r="AJ125" s="23">
        <f t="shared" si="38"/>
        <v>0.9946861853999999</v>
      </c>
      <c r="AK125" s="23">
        <f t="shared" si="39"/>
        <v>-2.585379140715804</v>
      </c>
      <c r="AL125" s="25">
        <f t="shared" si="33"/>
        <v>-0.13391130216859765</v>
      </c>
      <c r="AM125" s="40">
        <f t="shared" si="34"/>
        <v>1</v>
      </c>
      <c r="AN125" s="23">
        <f t="shared" si="35"/>
        <v>-2.585379140715804</v>
      </c>
    </row>
    <row r="126" spans="1:40" ht="12.75">
      <c r="A126" s="1" t="s">
        <v>122</v>
      </c>
      <c r="B126" s="3">
        <v>5462</v>
      </c>
      <c r="C126" s="4">
        <v>5462</v>
      </c>
      <c r="D126" s="18">
        <v>5462</v>
      </c>
      <c r="E126" s="5">
        <v>411.7621996125651</v>
      </c>
      <c r="F126" s="5">
        <v>871.5336740954925</v>
      </c>
      <c r="G126" s="5">
        <f t="shared" si="21"/>
        <v>1283.2958737080576</v>
      </c>
      <c r="H126" s="5">
        <v>622.7190599979141</v>
      </c>
      <c r="I126" s="6">
        <v>2974.895652444444</v>
      </c>
      <c r="J126" s="7">
        <v>56232399</v>
      </c>
      <c r="K126" s="7">
        <v>61494.7204</v>
      </c>
      <c r="L126" s="7">
        <v>4485.932</v>
      </c>
      <c r="M126" s="7">
        <v>0</v>
      </c>
      <c r="N126" s="7">
        <v>0</v>
      </c>
      <c r="O126" s="7">
        <v>0</v>
      </c>
      <c r="P126" s="7">
        <v>0</v>
      </c>
      <c r="Q126" s="7">
        <v>0</v>
      </c>
      <c r="R126" s="7">
        <v>0</v>
      </c>
      <c r="S126" s="7">
        <v>0</v>
      </c>
      <c r="T126" s="8">
        <v>0</v>
      </c>
      <c r="U126" s="22">
        <f t="shared" si="22"/>
        <v>0</v>
      </c>
      <c r="V126" s="23">
        <f t="shared" si="23"/>
        <v>10.410653567902017</v>
      </c>
      <c r="W126" s="23">
        <f t="shared" si="24"/>
        <v>16.248880053651554</v>
      </c>
      <c r="X126" s="23">
        <f t="shared" si="25"/>
        <v>-5.838226485749537</v>
      </c>
      <c r="Y126" s="23">
        <f t="shared" si="26"/>
        <v>4.1147133804</v>
      </c>
      <c r="Z126" s="23">
        <f t="shared" si="36"/>
        <v>-1.7235131053495376</v>
      </c>
      <c r="AA126" s="25">
        <f t="shared" si="27"/>
        <v>-0.10606965524139114</v>
      </c>
      <c r="AB126" s="40">
        <f t="shared" si="28"/>
        <v>1</v>
      </c>
      <c r="AC126" s="23">
        <f t="shared" si="20"/>
        <v>-1.7235131053495376</v>
      </c>
      <c r="AD126" s="23"/>
      <c r="AE126" s="23">
        <f t="shared" si="29"/>
        <v>9.813106887070774</v>
      </c>
      <c r="AF126" s="23">
        <f t="shared" si="30"/>
        <v>5.952260134990063</v>
      </c>
      <c r="AG126" s="23">
        <f t="shared" si="37"/>
        <v>15.765367022060836</v>
      </c>
      <c r="AH126" s="23">
        <f t="shared" si="31"/>
        <v>16.248880053651554</v>
      </c>
      <c r="AI126" s="23">
        <f t="shared" si="32"/>
        <v>-0.4835130315907179</v>
      </c>
      <c r="AJ126" s="23">
        <f t="shared" si="38"/>
        <v>4.1147133804</v>
      </c>
      <c r="AK126" s="23">
        <f t="shared" si="39"/>
        <v>3.6312003488092817</v>
      </c>
      <c r="AL126" s="25">
        <f t="shared" si="33"/>
        <v>0.22347388477356966</v>
      </c>
      <c r="AM126" s="40" t="str">
        <f t="shared" si="34"/>
        <v>  </v>
      </c>
      <c r="AN126" s="23">
        <f t="shared" si="35"/>
        <v>0</v>
      </c>
    </row>
    <row r="127" spans="1:40" ht="12.75">
      <c r="A127" s="1" t="s">
        <v>123</v>
      </c>
      <c r="B127" s="3">
        <v>30530</v>
      </c>
      <c r="C127" s="4">
        <v>30533</v>
      </c>
      <c r="D127" s="18">
        <v>30530</v>
      </c>
      <c r="E127" s="5">
        <v>605.1224801839105</v>
      </c>
      <c r="F127" s="5">
        <v>1146.9016747244195</v>
      </c>
      <c r="G127" s="5">
        <f t="shared" si="21"/>
        <v>1752.02415490833</v>
      </c>
      <c r="H127" s="5">
        <v>647.3314874366292</v>
      </c>
      <c r="I127" s="6">
        <v>2862.2153201777774</v>
      </c>
      <c r="J127" s="7">
        <v>531052599.5963</v>
      </c>
      <c r="K127" s="7">
        <v>271365.249</v>
      </c>
      <c r="L127" s="7">
        <v>5297.9277</v>
      </c>
      <c r="M127" s="7">
        <v>0</v>
      </c>
      <c r="N127" s="7">
        <v>0</v>
      </c>
      <c r="O127" s="7">
        <v>0</v>
      </c>
      <c r="P127" s="7">
        <v>0</v>
      </c>
      <c r="Q127" s="7">
        <v>0</v>
      </c>
      <c r="R127" s="7">
        <v>0</v>
      </c>
      <c r="S127" s="7">
        <v>1165</v>
      </c>
      <c r="T127" s="8">
        <v>0</v>
      </c>
      <c r="U127" s="22">
        <f t="shared" si="22"/>
        <v>1165</v>
      </c>
      <c r="V127" s="23">
        <f t="shared" si="23"/>
        <v>73.2523277607916</v>
      </c>
      <c r="W127" s="23">
        <f t="shared" si="24"/>
        <v>87.38343372502754</v>
      </c>
      <c r="X127" s="23">
        <f t="shared" si="25"/>
        <v>-14.131105964235942</v>
      </c>
      <c r="Y127" s="23">
        <f t="shared" si="26"/>
        <v>38.513615347633596</v>
      </c>
      <c r="Z127" s="23">
        <f t="shared" si="36"/>
        <v>24.382509383397654</v>
      </c>
      <c r="AA127" s="25">
        <f t="shared" si="27"/>
        <v>0.27902896858142395</v>
      </c>
      <c r="AB127" s="40" t="str">
        <f t="shared" si="28"/>
        <v>  </v>
      </c>
      <c r="AC127" s="23">
        <f t="shared" si="20"/>
        <v>0</v>
      </c>
      <c r="AD127" s="23"/>
      <c r="AE127" s="23">
        <f t="shared" si="29"/>
        <v>74.88501642909185</v>
      </c>
      <c r="AF127" s="23">
        <f t="shared" si="30"/>
        <v>34.58530304502051</v>
      </c>
      <c r="AG127" s="23">
        <f t="shared" si="37"/>
        <v>109.47031947411236</v>
      </c>
      <c r="AH127" s="23">
        <f t="shared" si="31"/>
        <v>87.38343372502754</v>
      </c>
      <c r="AI127" s="23">
        <f t="shared" si="32"/>
        <v>22.086885749084814</v>
      </c>
      <c r="AJ127" s="23">
        <f t="shared" si="38"/>
        <v>38.513615347633596</v>
      </c>
      <c r="AK127" s="23">
        <f t="shared" si="39"/>
        <v>60.60050109671841</v>
      </c>
      <c r="AL127" s="25">
        <f t="shared" si="33"/>
        <v>0.6935010277510048</v>
      </c>
      <c r="AM127" s="40" t="str">
        <f t="shared" si="34"/>
        <v>  </v>
      </c>
      <c r="AN127" s="23">
        <f t="shared" si="35"/>
        <v>0</v>
      </c>
    </row>
    <row r="128" spans="1:40" ht="12.75">
      <c r="A128" s="1" t="s">
        <v>124</v>
      </c>
      <c r="B128" s="3">
        <v>18650</v>
      </c>
      <c r="C128" s="4">
        <v>18652</v>
      </c>
      <c r="D128" s="18">
        <v>17642</v>
      </c>
      <c r="E128" s="5">
        <v>790.058158142957</v>
      </c>
      <c r="F128" s="5">
        <v>1246.37</v>
      </c>
      <c r="G128" s="5">
        <f t="shared" si="21"/>
        <v>2036.4281581429568</v>
      </c>
      <c r="H128" s="5">
        <v>707.1215676409</v>
      </c>
      <c r="I128" s="6">
        <v>3696.520311466666</v>
      </c>
      <c r="J128" s="7">
        <v>557442158.5519</v>
      </c>
      <c r="K128" s="7">
        <v>283029.4341</v>
      </c>
      <c r="L128" s="7">
        <v>0</v>
      </c>
      <c r="M128" s="7">
        <v>0</v>
      </c>
      <c r="N128" s="7">
        <v>7303919</v>
      </c>
      <c r="O128" s="7">
        <v>0</v>
      </c>
      <c r="P128" s="7">
        <v>0</v>
      </c>
      <c r="Q128" s="7">
        <v>2193200</v>
      </c>
      <c r="R128" s="7">
        <v>0</v>
      </c>
      <c r="S128" s="7">
        <v>0</v>
      </c>
      <c r="T128" s="8">
        <v>0</v>
      </c>
      <c r="U128" s="22">
        <f t="shared" si="22"/>
        <v>2193200</v>
      </c>
      <c r="V128" s="23">
        <f t="shared" si="23"/>
        <v>48.401704262278805</v>
      </c>
      <c r="W128" s="23">
        <f t="shared" si="24"/>
        <v>65.21401133489492</v>
      </c>
      <c r="X128" s="23">
        <f t="shared" si="25"/>
        <v>-16.812307072616115</v>
      </c>
      <c r="Y128" s="23">
        <f t="shared" si="26"/>
        <v>49.915983849836806</v>
      </c>
      <c r="Z128" s="23">
        <f t="shared" si="36"/>
        <v>33.10367677722069</v>
      </c>
      <c r="AA128" s="25">
        <f t="shared" si="27"/>
        <v>0.5076160183924688</v>
      </c>
      <c r="AB128" s="40" t="str">
        <f t="shared" si="28"/>
        <v>  </v>
      </c>
      <c r="AC128" s="23">
        <f t="shared" si="20"/>
        <v>0</v>
      </c>
      <c r="AD128" s="23"/>
      <c r="AE128" s="23">
        <f t="shared" si="29"/>
        <v>50.29733179234126</v>
      </c>
      <c r="AF128" s="23">
        <f t="shared" si="30"/>
        <v>21.83131771856133</v>
      </c>
      <c r="AG128" s="23">
        <f t="shared" si="37"/>
        <v>72.12864951090259</v>
      </c>
      <c r="AH128" s="23">
        <f t="shared" si="31"/>
        <v>65.21401133489492</v>
      </c>
      <c r="AI128" s="23">
        <f t="shared" si="32"/>
        <v>6.914638176007671</v>
      </c>
      <c r="AJ128" s="23">
        <f t="shared" si="38"/>
        <v>49.915983849836806</v>
      </c>
      <c r="AK128" s="23">
        <f t="shared" si="39"/>
        <v>56.83062202584448</v>
      </c>
      <c r="AL128" s="25">
        <f t="shared" si="33"/>
        <v>0.8714480349015943</v>
      </c>
      <c r="AM128" s="40" t="str">
        <f t="shared" si="34"/>
        <v>  </v>
      </c>
      <c r="AN128" s="23">
        <f t="shared" si="35"/>
        <v>0</v>
      </c>
    </row>
    <row r="129" spans="1:40" ht="12.75">
      <c r="A129" s="1" t="s">
        <v>125</v>
      </c>
      <c r="B129" s="3">
        <v>3393</v>
      </c>
      <c r="C129" s="4">
        <v>3393</v>
      </c>
      <c r="D129" s="18">
        <v>3393</v>
      </c>
      <c r="E129" s="5">
        <v>432.91588212010487</v>
      </c>
      <c r="F129" s="5">
        <v>896.48</v>
      </c>
      <c r="G129" s="5">
        <f t="shared" si="21"/>
        <v>1329.395882120105</v>
      </c>
      <c r="H129" s="5">
        <v>636.3557976676791</v>
      </c>
      <c r="I129" s="6">
        <v>2863.2637256888884</v>
      </c>
      <c r="J129" s="7">
        <v>7804331</v>
      </c>
      <c r="K129" s="7">
        <v>40089.5143</v>
      </c>
      <c r="L129" s="7">
        <v>5405.136100000001</v>
      </c>
      <c r="M129" s="7">
        <v>0</v>
      </c>
      <c r="N129" s="7">
        <v>0</v>
      </c>
      <c r="O129" s="7">
        <v>0</v>
      </c>
      <c r="P129" s="7">
        <v>0</v>
      </c>
      <c r="Q129" s="7">
        <v>0</v>
      </c>
      <c r="R129" s="7">
        <v>0</v>
      </c>
      <c r="S129" s="7">
        <v>0</v>
      </c>
      <c r="T129" s="8">
        <v>0</v>
      </c>
      <c r="U129" s="22">
        <f t="shared" si="22"/>
        <v>0</v>
      </c>
      <c r="V129" s="23">
        <f t="shared" si="23"/>
        <v>6.669795449519951</v>
      </c>
      <c r="W129" s="23">
        <f t="shared" si="24"/>
        <v>9.7150538212624</v>
      </c>
      <c r="X129" s="23">
        <f t="shared" si="25"/>
        <v>-3.045258371742449</v>
      </c>
      <c r="Y129" s="23">
        <f t="shared" si="26"/>
        <v>0.6074064824</v>
      </c>
      <c r="Z129" s="23">
        <f t="shared" si="36"/>
        <v>-2.437851889342449</v>
      </c>
      <c r="AA129" s="25">
        <f t="shared" si="27"/>
        <v>-0.2509355001211582</v>
      </c>
      <c r="AB129" s="40">
        <f t="shared" si="28"/>
        <v>1</v>
      </c>
      <c r="AC129" s="23">
        <f t="shared" si="20"/>
        <v>-2.437851889342449</v>
      </c>
      <c r="AD129" s="23"/>
      <c r="AE129" s="23">
        <f t="shared" si="29"/>
        <v>6.314896319246922</v>
      </c>
      <c r="AF129" s="23">
        <f t="shared" si="30"/>
        <v>3.7785216376012616</v>
      </c>
      <c r="AG129" s="23">
        <f t="shared" si="37"/>
        <v>10.093417956848183</v>
      </c>
      <c r="AH129" s="23">
        <f t="shared" si="31"/>
        <v>9.7150538212624</v>
      </c>
      <c r="AI129" s="23">
        <f t="shared" si="32"/>
        <v>0.37836413558578386</v>
      </c>
      <c r="AJ129" s="23">
        <f t="shared" si="38"/>
        <v>0.6074064824</v>
      </c>
      <c r="AK129" s="23">
        <f t="shared" si="39"/>
        <v>0.9857706179857838</v>
      </c>
      <c r="AL129" s="25">
        <f t="shared" si="33"/>
        <v>0.1014683640587068</v>
      </c>
      <c r="AM129" s="40" t="str">
        <f t="shared" si="34"/>
        <v>  </v>
      </c>
      <c r="AN129" s="23">
        <f t="shared" si="35"/>
        <v>0</v>
      </c>
    </row>
    <row r="130" spans="1:40" ht="12.75">
      <c r="A130" s="1" t="s">
        <v>126</v>
      </c>
      <c r="B130" s="3">
        <v>3841</v>
      </c>
      <c r="C130" s="4">
        <v>3841</v>
      </c>
      <c r="D130" s="18">
        <v>3841</v>
      </c>
      <c r="E130" s="5">
        <v>381.48679169861634</v>
      </c>
      <c r="F130" s="5">
        <v>878.7542719198904</v>
      </c>
      <c r="G130" s="5">
        <f t="shared" si="21"/>
        <v>1260.2410636185068</v>
      </c>
      <c r="H130" s="5">
        <v>601.4544023458748</v>
      </c>
      <c r="I130" s="6">
        <v>3021.3813228444437</v>
      </c>
      <c r="J130" s="7">
        <v>18868225</v>
      </c>
      <c r="K130" s="7">
        <v>44979.7555</v>
      </c>
      <c r="L130" s="7">
        <v>3980</v>
      </c>
      <c r="M130" s="7">
        <v>0</v>
      </c>
      <c r="N130" s="7">
        <v>0</v>
      </c>
      <c r="O130" s="7">
        <v>0</v>
      </c>
      <c r="P130" s="7">
        <v>0</v>
      </c>
      <c r="Q130" s="7">
        <v>0</v>
      </c>
      <c r="R130" s="7">
        <v>0</v>
      </c>
      <c r="S130" s="7">
        <v>0</v>
      </c>
      <c r="T130" s="8">
        <v>0</v>
      </c>
      <c r="U130" s="22">
        <f t="shared" si="22"/>
        <v>0</v>
      </c>
      <c r="V130" s="23">
        <f t="shared" si="23"/>
        <v>7.1507722847691895</v>
      </c>
      <c r="W130" s="23">
        <f t="shared" si="24"/>
        <v>11.60512566104551</v>
      </c>
      <c r="X130" s="23">
        <f t="shared" si="25"/>
        <v>-4.45435337627632</v>
      </c>
      <c r="Y130" s="23">
        <f t="shared" si="26"/>
        <v>1.4074719555</v>
      </c>
      <c r="Z130" s="23">
        <f t="shared" si="36"/>
        <v>-3.0468814207763195</v>
      </c>
      <c r="AA130" s="25">
        <f t="shared" si="27"/>
        <v>-0.26254618086589726</v>
      </c>
      <c r="AB130" s="40">
        <f t="shared" si="28"/>
        <v>1</v>
      </c>
      <c r="AC130" s="23">
        <f t="shared" si="20"/>
        <v>-3.0468814207763195</v>
      </c>
      <c r="AD130" s="23"/>
      <c r="AE130" s="23">
        <f t="shared" si="29"/>
        <v>6.776820295502159</v>
      </c>
      <c r="AF130" s="23">
        <f t="shared" si="30"/>
        <v>4.042826128968383</v>
      </c>
      <c r="AG130" s="23">
        <f t="shared" si="37"/>
        <v>10.819646424470541</v>
      </c>
      <c r="AH130" s="23">
        <f t="shared" si="31"/>
        <v>11.60512566104551</v>
      </c>
      <c r="AI130" s="23">
        <f t="shared" si="32"/>
        <v>-0.7854792365749681</v>
      </c>
      <c r="AJ130" s="23">
        <f t="shared" si="38"/>
        <v>1.4074719555</v>
      </c>
      <c r="AK130" s="23">
        <f t="shared" si="39"/>
        <v>0.6219927189250318</v>
      </c>
      <c r="AL130" s="25">
        <f t="shared" si="33"/>
        <v>0.05359637948711331</v>
      </c>
      <c r="AM130" s="40" t="str">
        <f t="shared" si="34"/>
        <v>  </v>
      </c>
      <c r="AN130" s="23">
        <f t="shared" si="35"/>
        <v>0</v>
      </c>
    </row>
    <row r="131" spans="1:40" ht="12.75">
      <c r="A131" s="1" t="s">
        <v>127</v>
      </c>
      <c r="B131" s="3">
        <v>0</v>
      </c>
      <c r="C131" s="4">
        <v>0</v>
      </c>
      <c r="D131" s="18">
        <v>0</v>
      </c>
      <c r="E131" s="5">
        <v>0</v>
      </c>
      <c r="F131" s="5">
        <v>0</v>
      </c>
      <c r="G131" s="5">
        <f t="shared" si="21"/>
        <v>0</v>
      </c>
      <c r="H131" s="5">
        <v>0</v>
      </c>
      <c r="I131" s="6">
        <v>0</v>
      </c>
      <c r="J131" s="7">
        <v>0</v>
      </c>
      <c r="K131" s="7">
        <v>0</v>
      </c>
      <c r="L131" s="7">
        <v>0</v>
      </c>
      <c r="M131" s="7">
        <v>0</v>
      </c>
      <c r="N131" s="7">
        <v>0</v>
      </c>
      <c r="O131" s="7">
        <v>0</v>
      </c>
      <c r="P131" s="7">
        <v>0</v>
      </c>
      <c r="Q131" s="7">
        <v>0</v>
      </c>
      <c r="R131" s="7">
        <v>0</v>
      </c>
      <c r="S131" s="7">
        <v>0</v>
      </c>
      <c r="T131" s="8">
        <v>27500</v>
      </c>
      <c r="U131" s="22">
        <f t="shared" si="22"/>
        <v>27500</v>
      </c>
      <c r="V131" s="23">
        <f t="shared" si="23"/>
        <v>0</v>
      </c>
      <c r="W131" s="23">
        <f t="shared" si="24"/>
        <v>0</v>
      </c>
      <c r="X131" s="23">
        <f t="shared" si="25"/>
        <v>0</v>
      </c>
      <c r="Y131" s="23">
        <f t="shared" si="26"/>
        <v>0.0275</v>
      </c>
      <c r="Z131" s="23">
        <f t="shared" si="36"/>
        <v>0.0275</v>
      </c>
      <c r="AA131" s="25"/>
      <c r="AB131" s="40" t="str">
        <f t="shared" si="28"/>
        <v>  </v>
      </c>
      <c r="AC131" s="23">
        <f t="shared" si="20"/>
        <v>0</v>
      </c>
      <c r="AD131" s="23"/>
      <c r="AE131" s="23">
        <f t="shared" si="29"/>
        <v>0</v>
      </c>
      <c r="AF131" s="23">
        <f t="shared" si="30"/>
        <v>0</v>
      </c>
      <c r="AG131" s="23">
        <f t="shared" si="37"/>
        <v>0</v>
      </c>
      <c r="AH131" s="23">
        <f t="shared" si="31"/>
        <v>0</v>
      </c>
      <c r="AI131" s="23">
        <f t="shared" si="32"/>
        <v>0</v>
      </c>
      <c r="AJ131" s="23">
        <f t="shared" si="38"/>
        <v>0.0275</v>
      </c>
      <c r="AK131" s="23">
        <f t="shared" si="39"/>
        <v>0.0275</v>
      </c>
      <c r="AL131" s="25"/>
      <c r="AM131" s="40" t="str">
        <f t="shared" si="34"/>
        <v>  </v>
      </c>
      <c r="AN131" s="23">
        <f t="shared" si="35"/>
        <v>0</v>
      </c>
    </row>
    <row r="132" spans="1:40" ht="12.75">
      <c r="A132" s="1" t="s">
        <v>128</v>
      </c>
      <c r="B132" s="3">
        <v>0</v>
      </c>
      <c r="C132" s="4">
        <v>0</v>
      </c>
      <c r="D132" s="18">
        <v>0</v>
      </c>
      <c r="E132" s="5">
        <v>0</v>
      </c>
      <c r="F132" s="5">
        <v>0</v>
      </c>
      <c r="G132" s="5">
        <f t="shared" si="21"/>
        <v>0</v>
      </c>
      <c r="H132" s="5">
        <v>0</v>
      </c>
      <c r="I132" s="6">
        <v>0</v>
      </c>
      <c r="J132" s="7">
        <v>0</v>
      </c>
      <c r="K132" s="7">
        <v>0</v>
      </c>
      <c r="L132" s="7">
        <v>0</v>
      </c>
      <c r="M132" s="7">
        <v>0</v>
      </c>
      <c r="N132" s="7">
        <v>0</v>
      </c>
      <c r="O132" s="7">
        <v>0</v>
      </c>
      <c r="P132" s="7">
        <v>0</v>
      </c>
      <c r="Q132" s="7">
        <v>0</v>
      </c>
      <c r="R132" s="7">
        <v>0</v>
      </c>
      <c r="S132" s="7">
        <v>0</v>
      </c>
      <c r="T132" s="8">
        <v>0</v>
      </c>
      <c r="U132" s="22">
        <f t="shared" si="22"/>
        <v>0</v>
      </c>
      <c r="V132" s="23">
        <f t="shared" si="23"/>
        <v>0</v>
      </c>
      <c r="W132" s="23">
        <f t="shared" si="24"/>
        <v>0</v>
      </c>
      <c r="X132" s="23">
        <f t="shared" si="25"/>
        <v>0</v>
      </c>
      <c r="Y132" s="23">
        <f t="shared" si="26"/>
        <v>0</v>
      </c>
      <c r="Z132" s="23">
        <f t="shared" si="36"/>
        <v>0</v>
      </c>
      <c r="AA132" s="25"/>
      <c r="AB132" s="40" t="str">
        <f t="shared" si="28"/>
        <v>  </v>
      </c>
      <c r="AC132" s="23">
        <f aca="true" t="shared" si="40" ref="AC132:AC195">IF(AB132=1,Z132*AB132,0)</f>
        <v>0</v>
      </c>
      <c r="AD132" s="23"/>
      <c r="AE132" s="23">
        <f t="shared" si="29"/>
        <v>0</v>
      </c>
      <c r="AF132" s="23">
        <f t="shared" si="30"/>
        <v>0</v>
      </c>
      <c r="AG132" s="23">
        <f t="shared" si="37"/>
        <v>0</v>
      </c>
      <c r="AH132" s="23">
        <f t="shared" si="31"/>
        <v>0</v>
      </c>
      <c r="AI132" s="23">
        <f t="shared" si="32"/>
        <v>0</v>
      </c>
      <c r="AJ132" s="23">
        <f t="shared" si="38"/>
        <v>0</v>
      </c>
      <c r="AK132" s="23">
        <f t="shared" si="39"/>
        <v>0</v>
      </c>
      <c r="AL132" s="25"/>
      <c r="AM132" s="40" t="str">
        <f t="shared" si="34"/>
        <v>  </v>
      </c>
      <c r="AN132" s="23">
        <f t="shared" si="35"/>
        <v>0</v>
      </c>
    </row>
    <row r="133" spans="1:40" ht="12.75">
      <c r="A133" s="1" t="s">
        <v>129</v>
      </c>
      <c r="B133" s="3">
        <v>2303</v>
      </c>
      <c r="C133" s="4">
        <v>2309</v>
      </c>
      <c r="D133" s="18">
        <v>2303</v>
      </c>
      <c r="E133" s="5">
        <v>414.4176512271379</v>
      </c>
      <c r="F133" s="5">
        <v>904.6952596475139</v>
      </c>
      <c r="G133" s="5">
        <f aca="true" t="shared" si="41" ref="G133:G196">E133+F133</f>
        <v>1319.1129108746518</v>
      </c>
      <c r="H133" s="5">
        <v>623.4859997825245</v>
      </c>
      <c r="I133" s="6">
        <v>3133.9447799111103</v>
      </c>
      <c r="J133" s="7">
        <v>4718906</v>
      </c>
      <c r="K133" s="7">
        <v>38725.7565</v>
      </c>
      <c r="L133" s="7">
        <v>166.4624</v>
      </c>
      <c r="M133" s="7">
        <v>0</v>
      </c>
      <c r="N133" s="7">
        <v>0</v>
      </c>
      <c r="O133" s="7">
        <v>0</v>
      </c>
      <c r="P133" s="7">
        <v>0</v>
      </c>
      <c r="Q133" s="7">
        <v>0</v>
      </c>
      <c r="R133" s="7">
        <v>0</v>
      </c>
      <c r="S133" s="7">
        <v>0</v>
      </c>
      <c r="T133" s="8">
        <v>0</v>
      </c>
      <c r="U133" s="22">
        <f aca="true" t="shared" si="42" ref="U133:U196">O133+P133+Q133+R133+S133+T133</f>
        <v>0</v>
      </c>
      <c r="V133" s="23">
        <f aca="true" t="shared" si="43" ref="V133:V196">(G133+H133)*$D133/1000000</f>
        <v>4.473805291243477</v>
      </c>
      <c r="W133" s="23">
        <f aca="true" t="shared" si="44" ref="W133:W196">(I133)*$D133/1000000</f>
        <v>7.217474828135288</v>
      </c>
      <c r="X133" s="23">
        <f aca="true" t="shared" si="45" ref="X133:X196">V133-W133</f>
        <v>-2.7436695368918107</v>
      </c>
      <c r="Y133" s="23">
        <f aca="true" t="shared" si="46" ref="Y133:Y196">(J133*J$229+K133+L133+M133+N133+U133)/1000000</f>
        <v>0.3786534509</v>
      </c>
      <c r="Z133" s="23">
        <f t="shared" si="36"/>
        <v>-2.365016085991811</v>
      </c>
      <c r="AA133" s="25">
        <f aca="true" t="shared" si="47" ref="AA133:AA196">Z133/W133</f>
        <v>-0.3276791595825819</v>
      </c>
      <c r="AB133" s="40">
        <f aca="true" t="shared" si="48" ref="AB133:AB196">IF(Z133&lt;0,1,"  ")</f>
        <v>1</v>
      </c>
      <c r="AC133" s="23">
        <f t="shared" si="40"/>
        <v>-2.365016085991811</v>
      </c>
      <c r="AD133" s="23"/>
      <c r="AE133" s="23">
        <f aca="true" t="shared" si="49" ref="AE133:AE196">(G133*$D133)/1000000*1.4</f>
        <v>4.253083847242052</v>
      </c>
      <c r="AF133" s="23">
        <f aca="true" t="shared" si="50" ref="AF133:AF196">H133*$D133/1000000*1.75</f>
        <v>2.512804450623519</v>
      </c>
      <c r="AG133" s="23">
        <f t="shared" si="37"/>
        <v>6.765888297865571</v>
      </c>
      <c r="AH133" s="23">
        <f aca="true" t="shared" si="51" ref="AH133:AH196">I133*$D133/1000000</f>
        <v>7.217474828135288</v>
      </c>
      <c r="AI133" s="23">
        <f aca="true" t="shared" si="52" ref="AI133:AI196">AE133+AF133-AH133</f>
        <v>-0.45158653026971685</v>
      </c>
      <c r="AJ133" s="23">
        <f t="shared" si="38"/>
        <v>0.3786534509</v>
      </c>
      <c r="AK133" s="23">
        <f t="shared" si="39"/>
        <v>-0.07293307936971682</v>
      </c>
      <c r="AL133" s="25">
        <f aca="true" t="shared" si="53" ref="AL133:AL196">AK133/AH133</f>
        <v>-0.010105068754158699</v>
      </c>
      <c r="AM133" s="40">
        <f aca="true" t="shared" si="54" ref="AM133:AM196">IF(AK133&lt;0,1,"  ")</f>
        <v>1</v>
      </c>
      <c r="AN133" s="23">
        <f aca="true" t="shared" si="55" ref="AN133:AN196">IF(AM133=1,AK133*AM133,0)</f>
        <v>-0.07293307936971682</v>
      </c>
    </row>
    <row r="134" spans="1:40" ht="12.75">
      <c r="A134" s="1" t="s">
        <v>130</v>
      </c>
      <c r="B134" s="3">
        <v>0</v>
      </c>
      <c r="C134" s="4">
        <v>0</v>
      </c>
      <c r="D134" s="18">
        <v>0</v>
      </c>
      <c r="E134" s="5">
        <v>0</v>
      </c>
      <c r="F134" s="5">
        <v>0</v>
      </c>
      <c r="G134" s="5">
        <f t="shared" si="41"/>
        <v>0</v>
      </c>
      <c r="H134" s="5">
        <v>0</v>
      </c>
      <c r="I134" s="6">
        <v>0</v>
      </c>
      <c r="J134" s="7">
        <v>0</v>
      </c>
      <c r="K134" s="7">
        <v>0</v>
      </c>
      <c r="L134" s="7">
        <v>0</v>
      </c>
      <c r="M134" s="7">
        <v>0</v>
      </c>
      <c r="N134" s="7">
        <v>0</v>
      </c>
      <c r="O134" s="7">
        <v>0</v>
      </c>
      <c r="P134" s="7">
        <v>0</v>
      </c>
      <c r="Q134" s="7">
        <v>0</v>
      </c>
      <c r="R134" s="7">
        <v>0</v>
      </c>
      <c r="S134" s="7">
        <v>0</v>
      </c>
      <c r="T134" s="8">
        <v>0</v>
      </c>
      <c r="U134" s="22">
        <f t="shared" si="42"/>
        <v>0</v>
      </c>
      <c r="V134" s="23">
        <f t="shared" si="43"/>
        <v>0</v>
      </c>
      <c r="W134" s="23">
        <f t="shared" si="44"/>
        <v>0</v>
      </c>
      <c r="X134" s="23">
        <f t="shared" si="45"/>
        <v>0</v>
      </c>
      <c r="Y134" s="23">
        <f t="shared" si="46"/>
        <v>0</v>
      </c>
      <c r="Z134" s="23">
        <f aca="true" t="shared" si="56" ref="Z134:Z197">X134+Y134</f>
        <v>0</v>
      </c>
      <c r="AA134" s="25"/>
      <c r="AB134" s="40" t="str">
        <f t="shared" si="48"/>
        <v>  </v>
      </c>
      <c r="AC134" s="23">
        <f t="shared" si="40"/>
        <v>0</v>
      </c>
      <c r="AD134" s="23"/>
      <c r="AE134" s="23">
        <f t="shared" si="49"/>
        <v>0</v>
      </c>
      <c r="AF134" s="23">
        <f t="shared" si="50"/>
        <v>0</v>
      </c>
      <c r="AG134" s="23">
        <f aca="true" t="shared" si="57" ref="AG134:AG197">AE134+AF134</f>
        <v>0</v>
      </c>
      <c r="AH134" s="23">
        <f t="shared" si="51"/>
        <v>0</v>
      </c>
      <c r="AI134" s="23">
        <f t="shared" si="52"/>
        <v>0</v>
      </c>
      <c r="AJ134" s="23">
        <f aca="true" t="shared" si="58" ref="AJ134:AJ197">(J134*J$229+K134+L134+M134+N134+U134)/1000000</f>
        <v>0</v>
      </c>
      <c r="AK134" s="23">
        <f aca="true" t="shared" si="59" ref="AK134:AK197">AI134+Y134</f>
        <v>0</v>
      </c>
      <c r="AL134" s="25"/>
      <c r="AM134" s="40" t="str">
        <f t="shared" si="54"/>
        <v>  </v>
      </c>
      <c r="AN134" s="23">
        <f t="shared" si="55"/>
        <v>0</v>
      </c>
    </row>
    <row r="135" spans="1:40" ht="12.75">
      <c r="A135" s="1" t="s">
        <v>131</v>
      </c>
      <c r="B135" s="3">
        <v>15921</v>
      </c>
      <c r="C135" s="4">
        <v>15921</v>
      </c>
      <c r="D135" s="18">
        <v>15921</v>
      </c>
      <c r="E135" s="5">
        <v>497.63534202954537</v>
      </c>
      <c r="F135" s="5">
        <v>1064.3408674102768</v>
      </c>
      <c r="G135" s="5">
        <f t="shared" si="41"/>
        <v>1561.9762094398222</v>
      </c>
      <c r="H135" s="5">
        <v>675.5136982559854</v>
      </c>
      <c r="I135" s="6">
        <v>2890.1134472888884</v>
      </c>
      <c r="J135" s="7">
        <v>137254217</v>
      </c>
      <c r="K135" s="7">
        <v>97306.3639</v>
      </c>
      <c r="L135" s="7">
        <v>3390.66</v>
      </c>
      <c r="M135" s="7">
        <v>0</v>
      </c>
      <c r="N135" s="7">
        <v>0</v>
      </c>
      <c r="O135" s="7">
        <v>0</v>
      </c>
      <c r="P135" s="7">
        <v>0</v>
      </c>
      <c r="Q135" s="7">
        <v>0</v>
      </c>
      <c r="R135" s="7">
        <v>0</v>
      </c>
      <c r="S135" s="7">
        <v>0</v>
      </c>
      <c r="T135" s="8">
        <v>0</v>
      </c>
      <c r="U135" s="22">
        <f t="shared" si="42"/>
        <v>0</v>
      </c>
      <c r="V135" s="23">
        <f t="shared" si="43"/>
        <v>35.62307682042495</v>
      </c>
      <c r="W135" s="23">
        <f t="shared" si="44"/>
        <v>46.01349619428639</v>
      </c>
      <c r="X135" s="23">
        <f t="shared" si="45"/>
        <v>-10.390419373861441</v>
      </c>
      <c r="Y135" s="23">
        <f t="shared" si="46"/>
        <v>9.9830006479</v>
      </c>
      <c r="Z135" s="23">
        <f t="shared" si="56"/>
        <v>-0.40741872596144013</v>
      </c>
      <c r="AA135" s="25">
        <f t="shared" si="47"/>
        <v>-0.008854331004128965</v>
      </c>
      <c r="AB135" s="40">
        <f t="shared" si="48"/>
        <v>1</v>
      </c>
      <c r="AC135" s="23">
        <f t="shared" si="40"/>
        <v>-0.40741872596144013</v>
      </c>
      <c r="AD135" s="23"/>
      <c r="AE135" s="23">
        <f t="shared" si="49"/>
        <v>34.81551252268797</v>
      </c>
      <c r="AF135" s="23">
        <f t="shared" si="50"/>
        <v>18.820993782383702</v>
      </c>
      <c r="AG135" s="23">
        <f t="shared" si="57"/>
        <v>53.63650630507167</v>
      </c>
      <c r="AH135" s="23">
        <f t="shared" si="51"/>
        <v>46.01349619428639</v>
      </c>
      <c r="AI135" s="23">
        <f t="shared" si="52"/>
        <v>7.62301011078528</v>
      </c>
      <c r="AJ135" s="23">
        <f t="shared" si="58"/>
        <v>9.9830006479</v>
      </c>
      <c r="AK135" s="23">
        <f t="shared" si="59"/>
        <v>17.60601075868528</v>
      </c>
      <c r="AL135" s="25">
        <f t="shared" si="53"/>
        <v>0.3826271032382769</v>
      </c>
      <c r="AM135" s="40" t="str">
        <f t="shared" si="54"/>
        <v>  </v>
      </c>
      <c r="AN135" s="23">
        <f t="shared" si="55"/>
        <v>0</v>
      </c>
    </row>
    <row r="136" spans="1:40" ht="12.75">
      <c r="A136" s="1" t="s">
        <v>132</v>
      </c>
      <c r="B136" s="3">
        <v>2807</v>
      </c>
      <c r="C136" s="4">
        <v>2807</v>
      </c>
      <c r="D136" s="18">
        <v>2807</v>
      </c>
      <c r="E136" s="5">
        <v>412.68498779185853</v>
      </c>
      <c r="F136" s="5">
        <v>947.0984577974441</v>
      </c>
      <c r="G136" s="5">
        <f t="shared" si="41"/>
        <v>1359.7834455893026</v>
      </c>
      <c r="H136" s="5">
        <v>649.5397508883702</v>
      </c>
      <c r="I136" s="6">
        <v>3340.2951365333324</v>
      </c>
      <c r="J136" s="7">
        <v>2340056</v>
      </c>
      <c r="K136" s="7">
        <v>37674.3048</v>
      </c>
      <c r="L136" s="7">
        <v>2018.3566</v>
      </c>
      <c r="M136" s="7">
        <v>0</v>
      </c>
      <c r="N136" s="7">
        <v>0</v>
      </c>
      <c r="O136" s="7">
        <v>0</v>
      </c>
      <c r="P136" s="7">
        <v>0</v>
      </c>
      <c r="Q136" s="7">
        <v>0</v>
      </c>
      <c r="R136" s="7">
        <v>0</v>
      </c>
      <c r="S136" s="7">
        <v>0</v>
      </c>
      <c r="T136" s="8">
        <v>0</v>
      </c>
      <c r="U136" s="22">
        <f t="shared" si="42"/>
        <v>0</v>
      </c>
      <c r="V136" s="23">
        <f t="shared" si="43"/>
        <v>5.640170212512827</v>
      </c>
      <c r="W136" s="23">
        <f t="shared" si="44"/>
        <v>9.376208448249065</v>
      </c>
      <c r="X136" s="23">
        <f t="shared" si="45"/>
        <v>-3.7360382357362374</v>
      </c>
      <c r="Y136" s="23">
        <f t="shared" si="46"/>
        <v>0.2081766934</v>
      </c>
      <c r="Z136" s="23">
        <f t="shared" si="56"/>
        <v>-3.5278615423362374</v>
      </c>
      <c r="AA136" s="25">
        <f t="shared" si="47"/>
        <v>-0.37625673125846926</v>
      </c>
      <c r="AB136" s="40">
        <f t="shared" si="48"/>
        <v>1</v>
      </c>
      <c r="AC136" s="23">
        <f t="shared" si="40"/>
        <v>-3.5278615423362374</v>
      </c>
      <c r="AD136" s="23"/>
      <c r="AE136" s="23">
        <f t="shared" si="49"/>
        <v>5.343676984476841</v>
      </c>
      <c r="AF136" s="23">
        <f t="shared" si="50"/>
        <v>3.1907016413013967</v>
      </c>
      <c r="AG136" s="23">
        <f t="shared" si="57"/>
        <v>8.534378625778238</v>
      </c>
      <c r="AH136" s="23">
        <f t="shared" si="51"/>
        <v>9.376208448249065</v>
      </c>
      <c r="AI136" s="23">
        <f t="shared" si="52"/>
        <v>-0.8418298224708263</v>
      </c>
      <c r="AJ136" s="23">
        <f t="shared" si="58"/>
        <v>0.2081766934</v>
      </c>
      <c r="AK136" s="23">
        <f t="shared" si="59"/>
        <v>-0.6336531290708263</v>
      </c>
      <c r="AL136" s="25">
        <f t="shared" si="53"/>
        <v>-0.06758095583819451</v>
      </c>
      <c r="AM136" s="40">
        <f t="shared" si="54"/>
        <v>1</v>
      </c>
      <c r="AN136" s="23">
        <f t="shared" si="55"/>
        <v>-0.6336531290708263</v>
      </c>
    </row>
    <row r="137" spans="1:40" ht="12.75">
      <c r="A137" s="1" t="s">
        <v>133</v>
      </c>
      <c r="B137" s="3">
        <v>12304</v>
      </c>
      <c r="C137" s="4">
        <v>12342.1</v>
      </c>
      <c r="D137" s="18">
        <v>12304</v>
      </c>
      <c r="E137" s="5">
        <v>541.7900003341337</v>
      </c>
      <c r="F137" s="5">
        <v>1103.9983161399994</v>
      </c>
      <c r="G137" s="5">
        <f t="shared" si="41"/>
        <v>1645.788316474133</v>
      </c>
      <c r="H137" s="5">
        <v>662.1200464382944</v>
      </c>
      <c r="I137" s="6">
        <v>3169.04812871111</v>
      </c>
      <c r="J137" s="7">
        <v>14230089</v>
      </c>
      <c r="K137" s="7">
        <v>42929.6993</v>
      </c>
      <c r="L137" s="7">
        <v>4381.5577</v>
      </c>
      <c r="M137" s="7">
        <v>0</v>
      </c>
      <c r="N137" s="7">
        <v>0</v>
      </c>
      <c r="O137" s="7">
        <v>0</v>
      </c>
      <c r="P137" s="7">
        <v>0</v>
      </c>
      <c r="Q137" s="7">
        <v>0</v>
      </c>
      <c r="R137" s="7">
        <v>0</v>
      </c>
      <c r="S137" s="7">
        <v>0</v>
      </c>
      <c r="T137" s="8">
        <v>0</v>
      </c>
      <c r="U137" s="22">
        <f t="shared" si="42"/>
        <v>0</v>
      </c>
      <c r="V137" s="23">
        <f t="shared" si="43"/>
        <v>28.396504497274503</v>
      </c>
      <c r="W137" s="23">
        <f t="shared" si="44"/>
        <v>38.9919681756615</v>
      </c>
      <c r="X137" s="23">
        <f t="shared" si="45"/>
        <v>-10.595463678386995</v>
      </c>
      <c r="Y137" s="23">
        <f t="shared" si="46"/>
        <v>1.0718776650000001</v>
      </c>
      <c r="Z137" s="23">
        <f t="shared" si="56"/>
        <v>-9.523586013386995</v>
      </c>
      <c r="AA137" s="25">
        <f t="shared" si="47"/>
        <v>-0.24424481396995876</v>
      </c>
      <c r="AB137" s="40">
        <f t="shared" si="48"/>
        <v>1</v>
      </c>
      <c r="AC137" s="23">
        <f t="shared" si="40"/>
        <v>-9.523586013386995</v>
      </c>
      <c r="AD137" s="23"/>
      <c r="AE137" s="23">
        <f t="shared" si="49"/>
        <v>28.349691224256823</v>
      </c>
      <c r="AF137" s="23">
        <f t="shared" si="50"/>
        <v>14.256768839909356</v>
      </c>
      <c r="AG137" s="23">
        <f t="shared" si="57"/>
        <v>42.60646006416618</v>
      </c>
      <c r="AH137" s="23">
        <f t="shared" si="51"/>
        <v>38.9919681756615</v>
      </c>
      <c r="AI137" s="23">
        <f t="shared" si="52"/>
        <v>3.6144918885046806</v>
      </c>
      <c r="AJ137" s="23">
        <f t="shared" si="58"/>
        <v>1.0718776650000001</v>
      </c>
      <c r="AK137" s="23">
        <f t="shared" si="59"/>
        <v>4.686369553504681</v>
      </c>
      <c r="AL137" s="25">
        <f t="shared" si="53"/>
        <v>0.12018807392312858</v>
      </c>
      <c r="AM137" s="40" t="str">
        <f t="shared" si="54"/>
        <v>  </v>
      </c>
      <c r="AN137" s="23">
        <f t="shared" si="55"/>
        <v>0</v>
      </c>
    </row>
    <row r="138" spans="1:40" ht="12.75">
      <c r="A138" s="1" t="s">
        <v>134</v>
      </c>
      <c r="B138" s="3">
        <v>15928</v>
      </c>
      <c r="C138" s="4">
        <v>15928</v>
      </c>
      <c r="D138" s="18">
        <v>15928</v>
      </c>
      <c r="E138" s="5">
        <v>620.2441573267199</v>
      </c>
      <c r="F138" s="5">
        <v>1035.06</v>
      </c>
      <c r="G138" s="5">
        <f t="shared" si="41"/>
        <v>1655.3041573267199</v>
      </c>
      <c r="H138" s="5">
        <v>600.602561297178</v>
      </c>
      <c r="I138" s="6">
        <v>3092.235741688888</v>
      </c>
      <c r="J138" s="7">
        <v>75129699</v>
      </c>
      <c r="K138" s="7">
        <v>69847.327</v>
      </c>
      <c r="L138" s="7">
        <v>5147.4</v>
      </c>
      <c r="M138" s="7">
        <v>0</v>
      </c>
      <c r="N138" s="7">
        <v>0</v>
      </c>
      <c r="O138" s="7">
        <v>14371</v>
      </c>
      <c r="P138" s="7">
        <v>0</v>
      </c>
      <c r="Q138" s="7">
        <v>0</v>
      </c>
      <c r="R138" s="7">
        <v>0</v>
      </c>
      <c r="S138" s="7">
        <v>0</v>
      </c>
      <c r="T138" s="8">
        <v>0</v>
      </c>
      <c r="U138" s="22">
        <f t="shared" si="42"/>
        <v>14371</v>
      </c>
      <c r="V138" s="23">
        <f t="shared" si="43"/>
        <v>35.93208221424145</v>
      </c>
      <c r="W138" s="23">
        <f t="shared" si="44"/>
        <v>49.25313089362061</v>
      </c>
      <c r="X138" s="23">
        <f t="shared" si="45"/>
        <v>-13.32104867937916</v>
      </c>
      <c r="Y138" s="23">
        <f t="shared" si="46"/>
        <v>5.498704054999999</v>
      </c>
      <c r="Z138" s="23">
        <f t="shared" si="56"/>
        <v>-7.822344624379161</v>
      </c>
      <c r="AA138" s="25">
        <f t="shared" si="47"/>
        <v>-0.15881923610651788</v>
      </c>
      <c r="AB138" s="40">
        <f t="shared" si="48"/>
        <v>1</v>
      </c>
      <c r="AC138" s="23">
        <f t="shared" si="40"/>
        <v>-7.822344624379161</v>
      </c>
      <c r="AD138" s="23"/>
      <c r="AE138" s="23">
        <f t="shared" si="49"/>
        <v>36.91195846505999</v>
      </c>
      <c r="AF138" s="23">
        <f t="shared" si="50"/>
        <v>16.74119579359754</v>
      </c>
      <c r="AG138" s="23">
        <f t="shared" si="57"/>
        <v>53.65315425865753</v>
      </c>
      <c r="AH138" s="23">
        <f t="shared" si="51"/>
        <v>49.25313089362061</v>
      </c>
      <c r="AI138" s="23">
        <f t="shared" si="52"/>
        <v>4.4000233650369225</v>
      </c>
      <c r="AJ138" s="23">
        <f t="shared" si="58"/>
        <v>5.498704054999999</v>
      </c>
      <c r="AK138" s="23">
        <f t="shared" si="59"/>
        <v>9.898727420036922</v>
      </c>
      <c r="AL138" s="25">
        <f t="shared" si="53"/>
        <v>0.20097661286582352</v>
      </c>
      <c r="AM138" s="40" t="str">
        <f t="shared" si="54"/>
        <v>  </v>
      </c>
      <c r="AN138" s="23">
        <f t="shared" si="55"/>
        <v>0</v>
      </c>
    </row>
    <row r="139" spans="1:40" ht="12.75">
      <c r="A139" s="1" t="s">
        <v>135</v>
      </c>
      <c r="B139" s="3">
        <v>29585</v>
      </c>
      <c r="C139" s="4">
        <v>29585</v>
      </c>
      <c r="D139" s="18">
        <v>29585</v>
      </c>
      <c r="E139" s="5">
        <v>679.6120770086184</v>
      </c>
      <c r="F139" s="5">
        <v>1119.7079882282292</v>
      </c>
      <c r="G139" s="5">
        <f t="shared" si="41"/>
        <v>1799.3200652368475</v>
      </c>
      <c r="H139" s="5">
        <v>579.8479973800438</v>
      </c>
      <c r="I139" s="6">
        <v>2858.565532622222</v>
      </c>
      <c r="J139" s="7">
        <v>272639181</v>
      </c>
      <c r="K139" s="7">
        <v>157146.518</v>
      </c>
      <c r="L139" s="7">
        <v>44222.9138</v>
      </c>
      <c r="M139" s="7">
        <v>0</v>
      </c>
      <c r="N139" s="7">
        <v>0</v>
      </c>
      <c r="O139" s="7">
        <v>0</v>
      </c>
      <c r="P139" s="7">
        <v>0</v>
      </c>
      <c r="Q139" s="7">
        <v>0</v>
      </c>
      <c r="R139" s="7">
        <v>0</v>
      </c>
      <c r="S139" s="7">
        <v>0</v>
      </c>
      <c r="T139" s="8">
        <v>0</v>
      </c>
      <c r="U139" s="22">
        <f t="shared" si="42"/>
        <v>0</v>
      </c>
      <c r="V139" s="23">
        <f t="shared" si="43"/>
        <v>70.38768713252074</v>
      </c>
      <c r="W139" s="23">
        <f t="shared" si="44"/>
        <v>84.57066128262844</v>
      </c>
      <c r="X139" s="23">
        <f t="shared" si="45"/>
        <v>-14.182974150107697</v>
      </c>
      <c r="Y139" s="23">
        <f t="shared" si="46"/>
        <v>19.8313904638</v>
      </c>
      <c r="Z139" s="23">
        <f t="shared" si="56"/>
        <v>5.648416313692302</v>
      </c>
      <c r="AA139" s="25">
        <f t="shared" si="47"/>
        <v>0.06678931236940128</v>
      </c>
      <c r="AB139" s="40" t="str">
        <f t="shared" si="48"/>
        <v>  </v>
      </c>
      <c r="AC139" s="23">
        <f t="shared" si="40"/>
        <v>0</v>
      </c>
      <c r="AD139" s="23"/>
      <c r="AE139" s="23">
        <f t="shared" si="49"/>
        <v>74.526037782045</v>
      </c>
      <c r="AF139" s="23">
        <f t="shared" si="50"/>
        <v>30.020905254355043</v>
      </c>
      <c r="AG139" s="23">
        <f t="shared" si="57"/>
        <v>104.54694303640004</v>
      </c>
      <c r="AH139" s="23">
        <f t="shared" si="51"/>
        <v>84.57066128262844</v>
      </c>
      <c r="AI139" s="23">
        <f t="shared" si="52"/>
        <v>19.9762817537716</v>
      </c>
      <c r="AJ139" s="23">
        <f t="shared" si="58"/>
        <v>19.8313904638</v>
      </c>
      <c r="AK139" s="23">
        <f t="shared" si="59"/>
        <v>39.8076722175716</v>
      </c>
      <c r="AL139" s="25">
        <f t="shared" si="53"/>
        <v>0.4707030974315965</v>
      </c>
      <c r="AM139" s="40" t="str">
        <f t="shared" si="54"/>
        <v>  </v>
      </c>
      <c r="AN139" s="23">
        <f t="shared" si="55"/>
        <v>0</v>
      </c>
    </row>
    <row r="140" spans="1:40" ht="12.75">
      <c r="A140" s="1" t="s">
        <v>136</v>
      </c>
      <c r="B140" s="3">
        <v>6102</v>
      </c>
      <c r="C140" s="4">
        <v>6102</v>
      </c>
      <c r="D140" s="18">
        <v>6102</v>
      </c>
      <c r="E140" s="5">
        <v>483.72516785737804</v>
      </c>
      <c r="F140" s="5">
        <v>1034.6326080911704</v>
      </c>
      <c r="G140" s="5">
        <f t="shared" si="41"/>
        <v>1518.3577759485484</v>
      </c>
      <c r="H140" s="5">
        <v>653.2042934137164</v>
      </c>
      <c r="I140" s="6">
        <v>3014.267348444444</v>
      </c>
      <c r="J140" s="7">
        <v>18503553</v>
      </c>
      <c r="K140" s="7">
        <v>44818.5704</v>
      </c>
      <c r="L140" s="7">
        <v>52.432900000000004</v>
      </c>
      <c r="M140" s="7">
        <v>0</v>
      </c>
      <c r="N140" s="7">
        <v>0</v>
      </c>
      <c r="O140" s="7">
        <v>0</v>
      </c>
      <c r="P140" s="7">
        <v>0</v>
      </c>
      <c r="Q140" s="7">
        <v>0</v>
      </c>
      <c r="R140" s="7">
        <v>0</v>
      </c>
      <c r="S140" s="7">
        <v>0</v>
      </c>
      <c r="T140" s="8">
        <v>0</v>
      </c>
      <c r="U140" s="22">
        <f t="shared" si="42"/>
        <v>0</v>
      </c>
      <c r="V140" s="23">
        <f t="shared" si="43"/>
        <v>13.250871747248542</v>
      </c>
      <c r="W140" s="23">
        <f t="shared" si="44"/>
        <v>18.393059360207996</v>
      </c>
      <c r="X140" s="23">
        <f t="shared" si="45"/>
        <v>-5.142187612959454</v>
      </c>
      <c r="Y140" s="23">
        <f t="shared" si="46"/>
        <v>1.3771268193</v>
      </c>
      <c r="Z140" s="23">
        <f t="shared" si="56"/>
        <v>-3.765060793659454</v>
      </c>
      <c r="AA140" s="25">
        <f t="shared" si="47"/>
        <v>-0.204700083869945</v>
      </c>
      <c r="AB140" s="40">
        <f t="shared" si="48"/>
        <v>1</v>
      </c>
      <c r="AC140" s="23">
        <f t="shared" si="40"/>
        <v>-3.765060793659454</v>
      </c>
      <c r="AD140" s="23"/>
      <c r="AE140" s="23">
        <f t="shared" si="49"/>
        <v>12.971026808373257</v>
      </c>
      <c r="AF140" s="23">
        <f t="shared" si="50"/>
        <v>6.975242047218371</v>
      </c>
      <c r="AG140" s="23">
        <f t="shared" si="57"/>
        <v>19.946268855591626</v>
      </c>
      <c r="AH140" s="23">
        <f t="shared" si="51"/>
        <v>18.393059360207996</v>
      </c>
      <c r="AI140" s="23">
        <f t="shared" si="52"/>
        <v>1.55320949538363</v>
      </c>
      <c r="AJ140" s="23">
        <f t="shared" si="58"/>
        <v>1.3771268193</v>
      </c>
      <c r="AK140" s="23">
        <f t="shared" si="59"/>
        <v>2.93033631468363</v>
      </c>
      <c r="AL140" s="25">
        <f t="shared" si="53"/>
        <v>0.1593175043529296</v>
      </c>
      <c r="AM140" s="40" t="str">
        <f t="shared" si="54"/>
        <v>  </v>
      </c>
      <c r="AN140" s="23">
        <f t="shared" si="55"/>
        <v>0</v>
      </c>
    </row>
    <row r="141" spans="1:40" ht="12.75">
      <c r="A141" s="1" t="s">
        <v>137</v>
      </c>
      <c r="B141" s="3">
        <v>4517</v>
      </c>
      <c r="C141" s="4">
        <v>4517</v>
      </c>
      <c r="D141" s="18">
        <v>4517</v>
      </c>
      <c r="E141" s="5">
        <v>417.9643627128798</v>
      </c>
      <c r="F141" s="5">
        <v>860.6435594608472</v>
      </c>
      <c r="G141" s="5">
        <f t="shared" si="41"/>
        <v>1278.607922173727</v>
      </c>
      <c r="H141" s="5">
        <v>625.4682997750313</v>
      </c>
      <c r="I141" s="6">
        <v>3065.7130376888886</v>
      </c>
      <c r="J141" s="7">
        <v>13601534</v>
      </c>
      <c r="K141" s="7">
        <v>42651.878</v>
      </c>
      <c r="L141" s="7">
        <v>2668.9793</v>
      </c>
      <c r="M141" s="7">
        <v>0</v>
      </c>
      <c r="N141" s="7">
        <v>0</v>
      </c>
      <c r="O141" s="7">
        <v>0</v>
      </c>
      <c r="P141" s="7">
        <v>0</v>
      </c>
      <c r="Q141" s="7">
        <v>0</v>
      </c>
      <c r="R141" s="7">
        <v>0</v>
      </c>
      <c r="S141" s="7">
        <v>0</v>
      </c>
      <c r="T141" s="8">
        <v>0</v>
      </c>
      <c r="U141" s="22">
        <f t="shared" si="42"/>
        <v>0</v>
      </c>
      <c r="V141" s="23">
        <f t="shared" si="43"/>
        <v>8.600712294542541</v>
      </c>
      <c r="W141" s="23">
        <f t="shared" si="44"/>
        <v>13.847825791240709</v>
      </c>
      <c r="X141" s="23">
        <f t="shared" si="45"/>
        <v>-5.247113496698168</v>
      </c>
      <c r="Y141" s="23">
        <f t="shared" si="46"/>
        <v>1.0246313053</v>
      </c>
      <c r="Z141" s="23">
        <f t="shared" si="56"/>
        <v>-4.222482191398168</v>
      </c>
      <c r="AA141" s="25">
        <f t="shared" si="47"/>
        <v>-0.3049202275543539</v>
      </c>
      <c r="AB141" s="40">
        <f t="shared" si="48"/>
        <v>1</v>
      </c>
      <c r="AC141" s="23">
        <f t="shared" si="40"/>
        <v>-4.222482191398168</v>
      </c>
      <c r="AD141" s="23"/>
      <c r="AE141" s="23">
        <f t="shared" si="49"/>
        <v>8.085660778242215</v>
      </c>
      <c r="AF141" s="23">
        <f t="shared" si="50"/>
        <v>4.944170542646678</v>
      </c>
      <c r="AG141" s="23">
        <f t="shared" si="57"/>
        <v>13.029831320888892</v>
      </c>
      <c r="AH141" s="23">
        <f t="shared" si="51"/>
        <v>13.847825791240709</v>
      </c>
      <c r="AI141" s="23">
        <f t="shared" si="52"/>
        <v>-0.8179944703518167</v>
      </c>
      <c r="AJ141" s="23">
        <f t="shared" si="58"/>
        <v>1.0246313053</v>
      </c>
      <c r="AK141" s="23">
        <f t="shared" si="59"/>
        <v>0.2066368349481833</v>
      </c>
      <c r="AL141" s="25">
        <f t="shared" si="53"/>
        <v>0.01492196956137975</v>
      </c>
      <c r="AM141" s="40" t="str">
        <f t="shared" si="54"/>
        <v>  </v>
      </c>
      <c r="AN141" s="23">
        <f t="shared" si="55"/>
        <v>0</v>
      </c>
    </row>
    <row r="142" spans="1:40" ht="12.75">
      <c r="A142" s="1" t="s">
        <v>138</v>
      </c>
      <c r="B142" s="3">
        <v>1269</v>
      </c>
      <c r="C142" s="4">
        <v>1269</v>
      </c>
      <c r="D142" s="18">
        <v>1269</v>
      </c>
      <c r="E142" s="5">
        <v>517.3779580092383</v>
      </c>
      <c r="F142" s="5">
        <v>961.1701661266828</v>
      </c>
      <c r="G142" s="5">
        <f t="shared" si="41"/>
        <v>1478.5481241359212</v>
      </c>
      <c r="H142" s="5">
        <v>639.5333050723981</v>
      </c>
      <c r="I142" s="6">
        <v>3062.468972622222</v>
      </c>
      <c r="J142" s="7">
        <v>3379216</v>
      </c>
      <c r="K142" s="7">
        <v>38133.6135</v>
      </c>
      <c r="L142" s="7">
        <v>382.1883</v>
      </c>
      <c r="M142" s="7">
        <v>0</v>
      </c>
      <c r="N142" s="7">
        <v>0</v>
      </c>
      <c r="O142" s="7">
        <v>0</v>
      </c>
      <c r="P142" s="7">
        <v>0</v>
      </c>
      <c r="Q142" s="7">
        <v>0</v>
      </c>
      <c r="R142" s="7">
        <v>0</v>
      </c>
      <c r="S142" s="7">
        <v>0</v>
      </c>
      <c r="T142" s="8">
        <v>0</v>
      </c>
      <c r="U142" s="22">
        <f t="shared" si="42"/>
        <v>0</v>
      </c>
      <c r="V142" s="23">
        <f t="shared" si="43"/>
        <v>2.687845333665357</v>
      </c>
      <c r="W142" s="23">
        <f t="shared" si="44"/>
        <v>3.886273126257599</v>
      </c>
      <c r="X142" s="23">
        <f t="shared" si="45"/>
        <v>-1.1984277925922422</v>
      </c>
      <c r="Y142" s="23">
        <f t="shared" si="46"/>
        <v>0.2818193538</v>
      </c>
      <c r="Z142" s="23">
        <f t="shared" si="56"/>
        <v>-0.9166084387922422</v>
      </c>
      <c r="AA142" s="25">
        <f t="shared" si="47"/>
        <v>-0.23585795671415333</v>
      </c>
      <c r="AB142" s="40">
        <f t="shared" si="48"/>
        <v>1</v>
      </c>
      <c r="AC142" s="23">
        <f t="shared" si="40"/>
        <v>-0.9166084387922422</v>
      </c>
      <c r="AD142" s="23"/>
      <c r="AE142" s="23">
        <f t="shared" si="49"/>
        <v>2.6267885973398775</v>
      </c>
      <c r="AF142" s="23">
        <f t="shared" si="50"/>
        <v>1.420243587239528</v>
      </c>
      <c r="AG142" s="23">
        <f t="shared" si="57"/>
        <v>4.047032184579406</v>
      </c>
      <c r="AH142" s="23">
        <f t="shared" si="51"/>
        <v>3.886273126257599</v>
      </c>
      <c r="AI142" s="23">
        <f t="shared" si="52"/>
        <v>0.1607590583218066</v>
      </c>
      <c r="AJ142" s="23">
        <f t="shared" si="58"/>
        <v>0.2818193538</v>
      </c>
      <c r="AK142" s="23">
        <f t="shared" si="59"/>
        <v>0.4425784121218066</v>
      </c>
      <c r="AL142" s="25">
        <f t="shared" si="53"/>
        <v>0.11388247756739642</v>
      </c>
      <c r="AM142" s="40" t="str">
        <f t="shared" si="54"/>
        <v>  </v>
      </c>
      <c r="AN142" s="23">
        <f t="shared" si="55"/>
        <v>0</v>
      </c>
    </row>
    <row r="143" spans="1:40" ht="12.75">
      <c r="A143" s="1" t="s">
        <v>139</v>
      </c>
      <c r="B143" s="3">
        <v>14336</v>
      </c>
      <c r="C143" s="4">
        <v>14336</v>
      </c>
      <c r="D143" s="18">
        <v>12766</v>
      </c>
      <c r="E143" s="5">
        <v>584.3958132080519</v>
      </c>
      <c r="F143" s="5">
        <v>1060.54980088671</v>
      </c>
      <c r="G143" s="5">
        <f t="shared" si="41"/>
        <v>1644.9456140947618</v>
      </c>
      <c r="H143" s="5">
        <v>643.9272298007194</v>
      </c>
      <c r="I143" s="6">
        <v>2820.210755555555</v>
      </c>
      <c r="J143" s="7">
        <v>127656709</v>
      </c>
      <c r="K143" s="7">
        <v>93064.2654</v>
      </c>
      <c r="L143" s="7">
        <v>7080</v>
      </c>
      <c r="M143" s="7">
        <v>6912000</v>
      </c>
      <c r="N143" s="7">
        <v>9899488.09240108</v>
      </c>
      <c r="O143" s="7">
        <v>0</v>
      </c>
      <c r="P143" s="7">
        <v>0</v>
      </c>
      <c r="Q143" s="7">
        <v>0</v>
      </c>
      <c r="R143" s="7">
        <v>0</v>
      </c>
      <c r="S143" s="7">
        <v>0</v>
      </c>
      <c r="T143" s="8">
        <v>0</v>
      </c>
      <c r="U143" s="22">
        <f t="shared" si="42"/>
        <v>0</v>
      </c>
      <c r="V143" s="23">
        <f t="shared" si="43"/>
        <v>29.219750725169714</v>
      </c>
      <c r="W143" s="23">
        <f t="shared" si="44"/>
        <v>36.00281050542221</v>
      </c>
      <c r="X143" s="23">
        <f t="shared" si="45"/>
        <v>-6.783059780252497</v>
      </c>
      <c r="Y143" s="23">
        <f t="shared" si="46"/>
        <v>26.10291540580108</v>
      </c>
      <c r="Z143" s="23">
        <f t="shared" si="56"/>
        <v>19.319855625548584</v>
      </c>
      <c r="AA143" s="25">
        <f t="shared" si="47"/>
        <v>0.5366207624996086</v>
      </c>
      <c r="AB143" s="40" t="str">
        <f t="shared" si="48"/>
        <v>  </v>
      </c>
      <c r="AC143" s="23">
        <f t="shared" si="40"/>
        <v>0</v>
      </c>
      <c r="AD143" s="23"/>
      <c r="AE143" s="23">
        <f t="shared" si="49"/>
        <v>29.39912599334722</v>
      </c>
      <c r="AF143" s="23">
        <f t="shared" si="50"/>
        <v>14.385656277362973</v>
      </c>
      <c r="AG143" s="23">
        <f t="shared" si="57"/>
        <v>43.784782270710195</v>
      </c>
      <c r="AH143" s="23">
        <f t="shared" si="51"/>
        <v>36.00281050542221</v>
      </c>
      <c r="AI143" s="23">
        <f t="shared" si="52"/>
        <v>7.7819717652879845</v>
      </c>
      <c r="AJ143" s="23">
        <f t="shared" si="58"/>
        <v>26.10291540580108</v>
      </c>
      <c r="AK143" s="23">
        <f t="shared" si="59"/>
        <v>33.88488717108906</v>
      </c>
      <c r="AL143" s="25">
        <f t="shared" si="53"/>
        <v>0.9411733888382359</v>
      </c>
      <c r="AM143" s="40" t="str">
        <f t="shared" si="54"/>
        <v>  </v>
      </c>
      <c r="AN143" s="23">
        <f t="shared" si="55"/>
        <v>0</v>
      </c>
    </row>
    <row r="144" spans="1:40" ht="12.75">
      <c r="A144" s="1" t="s">
        <v>140</v>
      </c>
      <c r="B144" s="3">
        <v>1930</v>
      </c>
      <c r="C144" s="4">
        <v>1930</v>
      </c>
      <c r="D144" s="18">
        <v>1930</v>
      </c>
      <c r="E144" s="5">
        <v>447.2057267215643</v>
      </c>
      <c r="F144" s="5">
        <v>903.832182926233</v>
      </c>
      <c r="G144" s="5">
        <f t="shared" si="41"/>
        <v>1351.0379096477973</v>
      </c>
      <c r="H144" s="5">
        <v>629.699699039456</v>
      </c>
      <c r="I144" s="6">
        <v>3000.5189274666664</v>
      </c>
      <c r="J144" s="7">
        <v>5315378</v>
      </c>
      <c r="K144" s="7">
        <v>38989.3971</v>
      </c>
      <c r="L144" s="7">
        <v>25.12</v>
      </c>
      <c r="M144" s="7">
        <v>0</v>
      </c>
      <c r="N144" s="7">
        <v>0</v>
      </c>
      <c r="O144" s="7">
        <v>0</v>
      </c>
      <c r="P144" s="7">
        <v>0</v>
      </c>
      <c r="Q144" s="7">
        <v>0</v>
      </c>
      <c r="R144" s="7">
        <v>0</v>
      </c>
      <c r="S144" s="7">
        <v>0</v>
      </c>
      <c r="T144" s="8">
        <v>0</v>
      </c>
      <c r="U144" s="22">
        <f t="shared" si="42"/>
        <v>0</v>
      </c>
      <c r="V144" s="23">
        <f t="shared" si="43"/>
        <v>3.8228235847663985</v>
      </c>
      <c r="W144" s="23">
        <f t="shared" si="44"/>
        <v>5.791001530010666</v>
      </c>
      <c r="X144" s="23">
        <f t="shared" si="45"/>
        <v>-1.9681779452442676</v>
      </c>
      <c r="Y144" s="23">
        <f t="shared" si="46"/>
        <v>0.42172173309999994</v>
      </c>
      <c r="Z144" s="23">
        <f t="shared" si="56"/>
        <v>-1.5464562121442675</v>
      </c>
      <c r="AA144" s="25">
        <f t="shared" si="47"/>
        <v>-0.2670446906515356</v>
      </c>
      <c r="AB144" s="40">
        <f t="shared" si="48"/>
        <v>1</v>
      </c>
      <c r="AC144" s="23">
        <f t="shared" si="40"/>
        <v>-1.5464562121442675</v>
      </c>
      <c r="AD144" s="23"/>
      <c r="AE144" s="23">
        <f t="shared" si="49"/>
        <v>3.6505044318683484</v>
      </c>
      <c r="AF144" s="23">
        <f t="shared" si="50"/>
        <v>2.1268107335057627</v>
      </c>
      <c r="AG144" s="23">
        <f t="shared" si="57"/>
        <v>5.777315165374111</v>
      </c>
      <c r="AH144" s="23">
        <f t="shared" si="51"/>
        <v>5.791001530010666</v>
      </c>
      <c r="AI144" s="23">
        <f t="shared" si="52"/>
        <v>-0.013686364636555481</v>
      </c>
      <c r="AJ144" s="23">
        <f t="shared" si="58"/>
        <v>0.42172173309999994</v>
      </c>
      <c r="AK144" s="23">
        <f t="shared" si="59"/>
        <v>0.40803536846344446</v>
      </c>
      <c r="AL144" s="25">
        <f t="shared" si="53"/>
        <v>0.07046024186816144</v>
      </c>
      <c r="AM144" s="40" t="str">
        <f t="shared" si="54"/>
        <v>  </v>
      </c>
      <c r="AN144" s="23">
        <f t="shared" si="55"/>
        <v>0</v>
      </c>
    </row>
    <row r="145" spans="1:40" ht="12.75">
      <c r="A145" s="1" t="s">
        <v>141</v>
      </c>
      <c r="B145" s="3">
        <v>7952</v>
      </c>
      <c r="C145" s="4">
        <v>7955</v>
      </c>
      <c r="D145" s="18">
        <v>7952</v>
      </c>
      <c r="E145" s="5">
        <v>548.8240064885504</v>
      </c>
      <c r="F145" s="5">
        <v>1084.7081559079127</v>
      </c>
      <c r="G145" s="5">
        <f t="shared" si="41"/>
        <v>1633.532162396463</v>
      </c>
      <c r="H145" s="5">
        <v>675.37640582129</v>
      </c>
      <c r="I145" s="6">
        <v>4015.5186979555547</v>
      </c>
      <c r="J145" s="7">
        <v>33124207</v>
      </c>
      <c r="K145" s="7">
        <v>51280.8995</v>
      </c>
      <c r="L145" s="7">
        <v>15133.6719</v>
      </c>
      <c r="M145" s="7">
        <v>0</v>
      </c>
      <c r="N145" s="7">
        <v>0</v>
      </c>
      <c r="O145" s="7">
        <v>0</v>
      </c>
      <c r="P145" s="7">
        <v>0</v>
      </c>
      <c r="Q145" s="7">
        <v>0</v>
      </c>
      <c r="R145" s="7">
        <v>0</v>
      </c>
      <c r="S145" s="7">
        <v>0</v>
      </c>
      <c r="T145" s="8">
        <v>0</v>
      </c>
      <c r="U145" s="22">
        <f t="shared" si="42"/>
        <v>0</v>
      </c>
      <c r="V145" s="23">
        <f t="shared" si="43"/>
        <v>18.36044093446757</v>
      </c>
      <c r="W145" s="23">
        <f t="shared" si="44"/>
        <v>31.93140468614257</v>
      </c>
      <c r="X145" s="23">
        <f t="shared" si="45"/>
        <v>-13.570963751675002</v>
      </c>
      <c r="Y145" s="23">
        <f t="shared" si="46"/>
        <v>2.4513574753999996</v>
      </c>
      <c r="Z145" s="23">
        <f t="shared" si="56"/>
        <v>-11.119606276275002</v>
      </c>
      <c r="AA145" s="25">
        <f t="shared" si="47"/>
        <v>-0.3482341721440345</v>
      </c>
      <c r="AB145" s="40">
        <f t="shared" si="48"/>
        <v>1</v>
      </c>
      <c r="AC145" s="23">
        <f t="shared" si="40"/>
        <v>-11.119606276275002</v>
      </c>
      <c r="AD145" s="23"/>
      <c r="AE145" s="23">
        <f t="shared" si="49"/>
        <v>18.185786857527344</v>
      </c>
      <c r="AF145" s="23">
        <f t="shared" si="50"/>
        <v>9.39853806340907</v>
      </c>
      <c r="AG145" s="23">
        <f t="shared" si="57"/>
        <v>27.584324920936414</v>
      </c>
      <c r="AH145" s="23">
        <f t="shared" si="51"/>
        <v>31.93140468614257</v>
      </c>
      <c r="AI145" s="23">
        <f t="shared" si="52"/>
        <v>-4.347079765206157</v>
      </c>
      <c r="AJ145" s="23">
        <f t="shared" si="58"/>
        <v>2.4513574753999996</v>
      </c>
      <c r="AK145" s="23">
        <f t="shared" si="59"/>
        <v>-1.8957222898061574</v>
      </c>
      <c r="AL145" s="25">
        <f t="shared" si="53"/>
        <v>-0.05936858426490875</v>
      </c>
      <c r="AM145" s="40">
        <f t="shared" si="54"/>
        <v>1</v>
      </c>
      <c r="AN145" s="23">
        <f t="shared" si="55"/>
        <v>-1.8957222898061574</v>
      </c>
    </row>
    <row r="146" spans="1:40" ht="12.75">
      <c r="A146" s="1" t="s">
        <v>142</v>
      </c>
      <c r="B146" s="3">
        <v>0</v>
      </c>
      <c r="C146" s="4">
        <v>0</v>
      </c>
      <c r="D146" s="18">
        <v>0</v>
      </c>
      <c r="E146" s="5">
        <v>0</v>
      </c>
      <c r="F146" s="5">
        <v>0</v>
      </c>
      <c r="G146" s="5">
        <f t="shared" si="41"/>
        <v>0</v>
      </c>
      <c r="H146" s="5">
        <v>0</v>
      </c>
      <c r="I146" s="6">
        <v>0</v>
      </c>
      <c r="J146" s="7">
        <v>0</v>
      </c>
      <c r="K146" s="7">
        <v>0</v>
      </c>
      <c r="L146" s="7">
        <v>0</v>
      </c>
      <c r="M146" s="7">
        <v>0</v>
      </c>
      <c r="N146" s="7">
        <v>0</v>
      </c>
      <c r="O146" s="7">
        <v>0</v>
      </c>
      <c r="P146" s="7">
        <v>0</v>
      </c>
      <c r="Q146" s="7">
        <v>0</v>
      </c>
      <c r="R146" s="7">
        <v>0</v>
      </c>
      <c r="S146" s="7">
        <v>0</v>
      </c>
      <c r="T146" s="8">
        <v>0</v>
      </c>
      <c r="U146" s="22">
        <f t="shared" si="42"/>
        <v>0</v>
      </c>
      <c r="V146" s="23">
        <f t="shared" si="43"/>
        <v>0</v>
      </c>
      <c r="W146" s="23">
        <f t="shared" si="44"/>
        <v>0</v>
      </c>
      <c r="X146" s="23">
        <f t="shared" si="45"/>
        <v>0</v>
      </c>
      <c r="Y146" s="23">
        <f t="shared" si="46"/>
        <v>0</v>
      </c>
      <c r="Z146" s="23">
        <f t="shared" si="56"/>
        <v>0</v>
      </c>
      <c r="AA146" s="25"/>
      <c r="AB146" s="40" t="str">
        <f t="shared" si="48"/>
        <v>  </v>
      </c>
      <c r="AC146" s="23">
        <f t="shared" si="40"/>
        <v>0</v>
      </c>
      <c r="AD146" s="23"/>
      <c r="AE146" s="23">
        <f t="shared" si="49"/>
        <v>0</v>
      </c>
      <c r="AF146" s="23">
        <f t="shared" si="50"/>
        <v>0</v>
      </c>
      <c r="AG146" s="23">
        <f t="shared" si="57"/>
        <v>0</v>
      </c>
      <c r="AH146" s="23">
        <f t="shared" si="51"/>
        <v>0</v>
      </c>
      <c r="AI146" s="23">
        <f t="shared" si="52"/>
        <v>0</v>
      </c>
      <c r="AJ146" s="23">
        <f t="shared" si="58"/>
        <v>0</v>
      </c>
      <c r="AK146" s="23">
        <f t="shared" si="59"/>
        <v>0</v>
      </c>
      <c r="AL146" s="25"/>
      <c r="AM146" s="40" t="str">
        <f t="shared" si="54"/>
        <v>  </v>
      </c>
      <c r="AN146" s="23">
        <f t="shared" si="55"/>
        <v>0</v>
      </c>
    </row>
    <row r="147" spans="1:40" ht="12.75">
      <c r="A147" s="1" t="s">
        <v>143</v>
      </c>
      <c r="B147" s="3">
        <v>15313</v>
      </c>
      <c r="C147" s="4">
        <v>15317</v>
      </c>
      <c r="D147" s="18">
        <v>15313</v>
      </c>
      <c r="E147" s="5">
        <v>576.834112647727</v>
      </c>
      <c r="F147" s="5">
        <v>974.75</v>
      </c>
      <c r="G147" s="5">
        <f t="shared" si="41"/>
        <v>1551.5841126477271</v>
      </c>
      <c r="H147" s="5">
        <v>630.1095256525509</v>
      </c>
      <c r="I147" s="6">
        <v>2657.3169329777775</v>
      </c>
      <c r="J147" s="7">
        <v>85294296</v>
      </c>
      <c r="K147" s="7">
        <v>74340.0788</v>
      </c>
      <c r="L147" s="7">
        <v>7835.239100000001</v>
      </c>
      <c r="M147" s="7">
        <v>0</v>
      </c>
      <c r="N147" s="7">
        <v>0</v>
      </c>
      <c r="O147" s="7">
        <v>0</v>
      </c>
      <c r="P147" s="7">
        <v>0</v>
      </c>
      <c r="Q147" s="7">
        <v>0</v>
      </c>
      <c r="R147" s="7">
        <v>0</v>
      </c>
      <c r="S147" s="7">
        <v>0</v>
      </c>
      <c r="T147" s="8">
        <v>0</v>
      </c>
      <c r="U147" s="22">
        <f t="shared" si="42"/>
        <v>0</v>
      </c>
      <c r="V147" s="23">
        <f t="shared" si="43"/>
        <v>33.408274683292156</v>
      </c>
      <c r="W147" s="23">
        <f t="shared" si="44"/>
        <v>40.69149419468871</v>
      </c>
      <c r="X147" s="23">
        <f t="shared" si="45"/>
        <v>-7.2832195113965525</v>
      </c>
      <c r="Y147" s="23">
        <f t="shared" si="46"/>
        <v>6.2233646299</v>
      </c>
      <c r="Z147" s="23">
        <f t="shared" si="56"/>
        <v>-1.0598548814965527</v>
      </c>
      <c r="AA147" s="25">
        <f t="shared" si="47"/>
        <v>-0.026046103798146866</v>
      </c>
      <c r="AB147" s="40">
        <f t="shared" si="48"/>
        <v>1</v>
      </c>
      <c r="AC147" s="23">
        <f t="shared" si="40"/>
        <v>-1.0598548814965527</v>
      </c>
      <c r="AD147" s="23"/>
      <c r="AE147" s="23">
        <f t="shared" si="49"/>
        <v>33.26317052376451</v>
      </c>
      <c r="AF147" s="23">
        <f t="shared" si="50"/>
        <v>16.88551754105565</v>
      </c>
      <c r="AG147" s="23">
        <f t="shared" si="57"/>
        <v>50.148688064820156</v>
      </c>
      <c r="AH147" s="23">
        <f t="shared" si="51"/>
        <v>40.69149419468871</v>
      </c>
      <c r="AI147" s="23">
        <f t="shared" si="52"/>
        <v>9.457193870131448</v>
      </c>
      <c r="AJ147" s="23">
        <f t="shared" si="58"/>
        <v>6.2233646299</v>
      </c>
      <c r="AK147" s="23">
        <f t="shared" si="59"/>
        <v>15.680558500031449</v>
      </c>
      <c r="AL147" s="25">
        <f t="shared" si="53"/>
        <v>0.3853522415521956</v>
      </c>
      <c r="AM147" s="40" t="str">
        <f t="shared" si="54"/>
        <v>  </v>
      </c>
      <c r="AN147" s="23">
        <f t="shared" si="55"/>
        <v>0</v>
      </c>
    </row>
    <row r="148" spans="1:40" ht="12.75">
      <c r="A148" s="1" t="s">
        <v>144</v>
      </c>
      <c r="B148" s="3">
        <v>4648</v>
      </c>
      <c r="C148" s="4">
        <v>4648</v>
      </c>
      <c r="D148" s="18">
        <v>4648</v>
      </c>
      <c r="E148" s="5">
        <v>479.70220568672437</v>
      </c>
      <c r="F148" s="5">
        <v>964.01</v>
      </c>
      <c r="G148" s="5">
        <f t="shared" si="41"/>
        <v>1443.7122056867242</v>
      </c>
      <c r="H148" s="5">
        <v>676.6290670476269</v>
      </c>
      <c r="I148" s="6">
        <v>3349.371902933333</v>
      </c>
      <c r="J148" s="7">
        <v>35634905.625</v>
      </c>
      <c r="K148" s="7">
        <v>52390.6283</v>
      </c>
      <c r="L148" s="7">
        <v>2320.2764</v>
      </c>
      <c r="M148" s="7">
        <v>0</v>
      </c>
      <c r="N148" s="7">
        <v>0</v>
      </c>
      <c r="O148" s="7">
        <v>0</v>
      </c>
      <c r="P148" s="7">
        <v>0</v>
      </c>
      <c r="Q148" s="7">
        <v>0</v>
      </c>
      <c r="R148" s="7">
        <v>0</v>
      </c>
      <c r="S148" s="7">
        <v>0</v>
      </c>
      <c r="T148" s="8">
        <v>0</v>
      </c>
      <c r="U148" s="22">
        <f t="shared" si="42"/>
        <v>0</v>
      </c>
      <c r="V148" s="23">
        <f t="shared" si="43"/>
        <v>9.855346235669264</v>
      </c>
      <c r="W148" s="23">
        <f t="shared" si="44"/>
        <v>15.567880604834132</v>
      </c>
      <c r="X148" s="23">
        <f t="shared" si="45"/>
        <v>-5.712534369164867</v>
      </c>
      <c r="Y148" s="23">
        <f t="shared" si="46"/>
        <v>2.6204241096999996</v>
      </c>
      <c r="Z148" s="23">
        <f t="shared" si="56"/>
        <v>-3.0921102594648677</v>
      </c>
      <c r="AA148" s="25">
        <f t="shared" si="47"/>
        <v>-0.19862114426190466</v>
      </c>
      <c r="AB148" s="40">
        <f t="shared" si="48"/>
        <v>1</v>
      </c>
      <c r="AC148" s="23">
        <f t="shared" si="40"/>
        <v>-3.0921102594648677</v>
      </c>
      <c r="AD148" s="23"/>
      <c r="AE148" s="23">
        <f t="shared" si="49"/>
        <v>9.394524064844651</v>
      </c>
      <c r="AF148" s="23">
        <f t="shared" si="50"/>
        <v>5.503700831365397</v>
      </c>
      <c r="AG148" s="23">
        <f t="shared" si="57"/>
        <v>14.89822489621005</v>
      </c>
      <c r="AH148" s="23">
        <f t="shared" si="51"/>
        <v>15.567880604834132</v>
      </c>
      <c r="AI148" s="23">
        <f t="shared" si="52"/>
        <v>-0.6696557086240826</v>
      </c>
      <c r="AJ148" s="23">
        <f t="shared" si="58"/>
        <v>2.6204241096999996</v>
      </c>
      <c r="AK148" s="23">
        <f t="shared" si="59"/>
        <v>1.950768401075917</v>
      </c>
      <c r="AL148" s="25">
        <f t="shared" si="53"/>
        <v>0.1253072560480818</v>
      </c>
      <c r="AM148" s="40" t="str">
        <f t="shared" si="54"/>
        <v>  </v>
      </c>
      <c r="AN148" s="23">
        <f t="shared" si="55"/>
        <v>0</v>
      </c>
    </row>
    <row r="149" spans="1:40" ht="12.75">
      <c r="A149" s="1" t="s">
        <v>145</v>
      </c>
      <c r="B149" s="3">
        <v>15339</v>
      </c>
      <c r="C149" s="4">
        <v>15339</v>
      </c>
      <c r="D149" s="18">
        <v>15339</v>
      </c>
      <c r="E149" s="5">
        <v>724.6753545700919</v>
      </c>
      <c r="F149" s="5">
        <v>1163.7033075769575</v>
      </c>
      <c r="G149" s="5">
        <f t="shared" si="41"/>
        <v>1888.3786621470495</v>
      </c>
      <c r="H149" s="5">
        <v>702.1619142260852</v>
      </c>
      <c r="I149" s="6">
        <v>3238.584137244444</v>
      </c>
      <c r="J149" s="7">
        <v>83528072</v>
      </c>
      <c r="K149" s="7">
        <v>73559.4078</v>
      </c>
      <c r="L149" s="7">
        <v>5162.41</v>
      </c>
      <c r="M149" s="7">
        <v>0</v>
      </c>
      <c r="N149" s="7">
        <v>0</v>
      </c>
      <c r="O149" s="7">
        <v>0</v>
      </c>
      <c r="P149" s="7">
        <v>0</v>
      </c>
      <c r="Q149" s="7">
        <v>0</v>
      </c>
      <c r="R149" s="7">
        <v>0</v>
      </c>
      <c r="S149" s="7">
        <v>0</v>
      </c>
      <c r="T149" s="8">
        <v>0</v>
      </c>
      <c r="U149" s="22">
        <f t="shared" si="42"/>
        <v>0</v>
      </c>
      <c r="V149" s="23">
        <f t="shared" si="43"/>
        <v>39.73630190098751</v>
      </c>
      <c r="W149" s="23">
        <f t="shared" si="44"/>
        <v>49.676642081192526</v>
      </c>
      <c r="X149" s="23">
        <f t="shared" si="45"/>
        <v>-9.940340180205013</v>
      </c>
      <c r="Y149" s="23">
        <f t="shared" si="46"/>
        <v>6.0927430018</v>
      </c>
      <c r="Z149" s="23">
        <f t="shared" si="56"/>
        <v>-3.847597178405013</v>
      </c>
      <c r="AA149" s="25">
        <f t="shared" si="47"/>
        <v>-0.07745284337287575</v>
      </c>
      <c r="AB149" s="40">
        <f t="shared" si="48"/>
        <v>1</v>
      </c>
      <c r="AC149" s="23">
        <f t="shared" si="40"/>
        <v>-3.847597178405013</v>
      </c>
      <c r="AD149" s="23"/>
      <c r="AE149" s="23">
        <f t="shared" si="49"/>
        <v>40.55217641814303</v>
      </c>
      <c r="AF149" s="23">
        <f t="shared" si="50"/>
        <v>18.848307804049362</v>
      </c>
      <c r="AG149" s="23">
        <f t="shared" si="57"/>
        <v>59.40048422219239</v>
      </c>
      <c r="AH149" s="23">
        <f t="shared" si="51"/>
        <v>49.676642081192526</v>
      </c>
      <c r="AI149" s="23">
        <f t="shared" si="52"/>
        <v>9.723842140999864</v>
      </c>
      <c r="AJ149" s="23">
        <f t="shared" si="58"/>
        <v>6.0927430018</v>
      </c>
      <c r="AK149" s="23">
        <f t="shared" si="59"/>
        <v>15.816585142799862</v>
      </c>
      <c r="AL149" s="25">
        <f t="shared" si="53"/>
        <v>0.31839078649778524</v>
      </c>
      <c r="AM149" s="40" t="str">
        <f t="shared" si="54"/>
        <v>  </v>
      </c>
      <c r="AN149" s="23">
        <f t="shared" si="55"/>
        <v>0</v>
      </c>
    </row>
    <row r="150" spans="1:40" ht="12.75">
      <c r="A150" s="1" t="s">
        <v>146</v>
      </c>
      <c r="B150" s="3">
        <v>0</v>
      </c>
      <c r="C150" s="4">
        <v>0</v>
      </c>
      <c r="D150" s="18">
        <v>0</v>
      </c>
      <c r="E150" s="5">
        <v>0</v>
      </c>
      <c r="F150" s="5">
        <v>0</v>
      </c>
      <c r="G150" s="5">
        <f t="shared" si="41"/>
        <v>0</v>
      </c>
      <c r="H150" s="5">
        <v>0</v>
      </c>
      <c r="I150" s="6">
        <v>0</v>
      </c>
      <c r="J150" s="7">
        <v>0</v>
      </c>
      <c r="K150" s="7">
        <v>0</v>
      </c>
      <c r="L150" s="7">
        <v>0</v>
      </c>
      <c r="M150" s="7">
        <v>0</v>
      </c>
      <c r="N150" s="7">
        <v>0</v>
      </c>
      <c r="O150" s="7">
        <v>0</v>
      </c>
      <c r="P150" s="7">
        <v>0</v>
      </c>
      <c r="Q150" s="7">
        <v>0</v>
      </c>
      <c r="R150" s="7">
        <v>0</v>
      </c>
      <c r="S150" s="7">
        <v>0</v>
      </c>
      <c r="T150" s="8">
        <v>0</v>
      </c>
      <c r="U150" s="22">
        <f t="shared" si="42"/>
        <v>0</v>
      </c>
      <c r="V150" s="23">
        <f t="shared" si="43"/>
        <v>0</v>
      </c>
      <c r="W150" s="23">
        <f t="shared" si="44"/>
        <v>0</v>
      </c>
      <c r="X150" s="23">
        <f t="shared" si="45"/>
        <v>0</v>
      </c>
      <c r="Y150" s="23">
        <f t="shared" si="46"/>
        <v>0</v>
      </c>
      <c r="Z150" s="23">
        <f t="shared" si="56"/>
        <v>0</v>
      </c>
      <c r="AA150" s="25"/>
      <c r="AB150" s="40" t="str">
        <f t="shared" si="48"/>
        <v>  </v>
      </c>
      <c r="AC150" s="23">
        <f t="shared" si="40"/>
        <v>0</v>
      </c>
      <c r="AD150" s="23"/>
      <c r="AE150" s="23">
        <f t="shared" si="49"/>
        <v>0</v>
      </c>
      <c r="AF150" s="23">
        <f t="shared" si="50"/>
        <v>0</v>
      </c>
      <c r="AG150" s="23">
        <f t="shared" si="57"/>
        <v>0</v>
      </c>
      <c r="AH150" s="23">
        <f t="shared" si="51"/>
        <v>0</v>
      </c>
      <c r="AI150" s="23">
        <f t="shared" si="52"/>
        <v>0</v>
      </c>
      <c r="AJ150" s="23">
        <f t="shared" si="58"/>
        <v>0</v>
      </c>
      <c r="AK150" s="23">
        <f t="shared" si="59"/>
        <v>0</v>
      </c>
      <c r="AL150" s="25"/>
      <c r="AM150" s="40" t="str">
        <f t="shared" si="54"/>
        <v>  </v>
      </c>
      <c r="AN150" s="23">
        <f t="shared" si="55"/>
        <v>0</v>
      </c>
    </row>
    <row r="151" spans="1:40" ht="12.75">
      <c r="A151" s="1" t="s">
        <v>147</v>
      </c>
      <c r="B151" s="3">
        <v>7421</v>
      </c>
      <c r="C151" s="4">
        <v>7426.88</v>
      </c>
      <c r="D151" s="18">
        <v>6071</v>
      </c>
      <c r="E151" s="5">
        <v>608.7394049262597</v>
      </c>
      <c r="F151" s="5">
        <v>1090.06</v>
      </c>
      <c r="G151" s="5">
        <f t="shared" si="41"/>
        <v>1698.7994049262597</v>
      </c>
      <c r="H151" s="5">
        <v>723.1496131922535</v>
      </c>
      <c r="I151" s="6">
        <v>3930.695856533333</v>
      </c>
      <c r="J151" s="7">
        <v>54169647</v>
      </c>
      <c r="K151" s="7">
        <v>60582.984</v>
      </c>
      <c r="L151" s="7">
        <v>10150.5547</v>
      </c>
      <c r="M151" s="7">
        <v>0</v>
      </c>
      <c r="N151" s="7">
        <v>3997107.2113072565</v>
      </c>
      <c r="O151" s="7">
        <v>0</v>
      </c>
      <c r="P151" s="7">
        <v>0</v>
      </c>
      <c r="Q151" s="7">
        <v>0</v>
      </c>
      <c r="R151" s="7">
        <v>550615</v>
      </c>
      <c r="S151" s="7">
        <v>0</v>
      </c>
      <c r="T151" s="8">
        <v>0</v>
      </c>
      <c r="U151" s="22">
        <f t="shared" si="42"/>
        <v>550615</v>
      </c>
      <c r="V151" s="23">
        <f t="shared" si="43"/>
        <v>14.703652488997495</v>
      </c>
      <c r="W151" s="23">
        <f t="shared" si="44"/>
        <v>23.863254545013863</v>
      </c>
      <c r="X151" s="23">
        <f t="shared" si="45"/>
        <v>-9.159602056016368</v>
      </c>
      <c r="Y151" s="23">
        <f t="shared" si="46"/>
        <v>8.518670334007256</v>
      </c>
      <c r="Z151" s="23">
        <f t="shared" si="56"/>
        <v>-0.6409317220091122</v>
      </c>
      <c r="AA151" s="25">
        <f t="shared" si="47"/>
        <v>-0.026858520944831998</v>
      </c>
      <c r="AB151" s="40">
        <f t="shared" si="48"/>
        <v>1</v>
      </c>
      <c r="AC151" s="23">
        <f t="shared" si="40"/>
        <v>-0.6409317220091122</v>
      </c>
      <c r="AD151" s="23"/>
      <c r="AE151" s="23">
        <f t="shared" si="49"/>
        <v>14.438775662230249</v>
      </c>
      <c r="AF151" s="23">
        <f t="shared" si="50"/>
        <v>7.682922277957798</v>
      </c>
      <c r="AG151" s="23">
        <f t="shared" si="57"/>
        <v>22.121697940188046</v>
      </c>
      <c r="AH151" s="23">
        <f t="shared" si="51"/>
        <v>23.863254545013863</v>
      </c>
      <c r="AI151" s="23">
        <f t="shared" si="52"/>
        <v>-1.741556604825817</v>
      </c>
      <c r="AJ151" s="23">
        <f t="shared" si="58"/>
        <v>8.518670334007256</v>
      </c>
      <c r="AK151" s="23">
        <f t="shared" si="59"/>
        <v>6.777113729181439</v>
      </c>
      <c r="AL151" s="25">
        <f t="shared" si="53"/>
        <v>0.28399788119418484</v>
      </c>
      <c r="AM151" s="40" t="str">
        <f t="shared" si="54"/>
        <v>  </v>
      </c>
      <c r="AN151" s="23">
        <f t="shared" si="55"/>
        <v>0</v>
      </c>
    </row>
    <row r="152" spans="1:40" ht="12.75">
      <c r="A152" s="1" t="s">
        <v>148</v>
      </c>
      <c r="B152" s="3">
        <v>4718</v>
      </c>
      <c r="C152" s="4">
        <v>4718</v>
      </c>
      <c r="D152" s="18">
        <v>4718</v>
      </c>
      <c r="E152" s="5">
        <v>682.5114849831967</v>
      </c>
      <c r="F152" s="5">
        <v>1149.77</v>
      </c>
      <c r="G152" s="5">
        <f t="shared" si="41"/>
        <v>1832.2814849831966</v>
      </c>
      <c r="H152" s="5">
        <v>740.802648861381</v>
      </c>
      <c r="I152" s="6">
        <v>3987.7344808888874</v>
      </c>
      <c r="J152" s="7">
        <v>33385547.7245</v>
      </c>
      <c r="K152" s="7">
        <v>51396.4121</v>
      </c>
      <c r="L152" s="7">
        <v>54917.7785</v>
      </c>
      <c r="M152" s="7">
        <v>0</v>
      </c>
      <c r="N152" s="7">
        <v>0</v>
      </c>
      <c r="O152" s="7">
        <v>0</v>
      </c>
      <c r="P152" s="7">
        <v>0</v>
      </c>
      <c r="Q152" s="7">
        <v>0</v>
      </c>
      <c r="R152" s="7">
        <v>0</v>
      </c>
      <c r="S152" s="7">
        <v>0</v>
      </c>
      <c r="T152" s="8">
        <v>0</v>
      </c>
      <c r="U152" s="22">
        <f t="shared" si="42"/>
        <v>0</v>
      </c>
      <c r="V152" s="23">
        <f t="shared" si="43"/>
        <v>12.139810943478716</v>
      </c>
      <c r="W152" s="23">
        <f t="shared" si="44"/>
        <v>18.81413128083377</v>
      </c>
      <c r="X152" s="23">
        <f t="shared" si="45"/>
        <v>-6.674320337355054</v>
      </c>
      <c r="Y152" s="23">
        <f t="shared" si="46"/>
        <v>2.510073626764</v>
      </c>
      <c r="Z152" s="23">
        <f t="shared" si="56"/>
        <v>-4.164246710591054</v>
      </c>
      <c r="AA152" s="25">
        <f t="shared" si="47"/>
        <v>-0.22133611424478752</v>
      </c>
      <c r="AB152" s="40">
        <f t="shared" si="48"/>
        <v>1</v>
      </c>
      <c r="AC152" s="23">
        <f t="shared" si="40"/>
        <v>-4.164246710591054</v>
      </c>
      <c r="AD152" s="23"/>
      <c r="AE152" s="23">
        <f t="shared" si="49"/>
        <v>12.10258566461101</v>
      </c>
      <c r="AF152" s="23">
        <f t="shared" si="50"/>
        <v>6.116437070323992</v>
      </c>
      <c r="AG152" s="23">
        <f t="shared" si="57"/>
        <v>18.219022734935002</v>
      </c>
      <c r="AH152" s="23">
        <f t="shared" si="51"/>
        <v>18.81413128083377</v>
      </c>
      <c r="AI152" s="23">
        <f t="shared" si="52"/>
        <v>-0.5951085458987677</v>
      </c>
      <c r="AJ152" s="23">
        <f t="shared" si="58"/>
        <v>2.510073626764</v>
      </c>
      <c r="AK152" s="23">
        <f t="shared" si="59"/>
        <v>1.9149650808652323</v>
      </c>
      <c r="AL152" s="25">
        <f t="shared" si="53"/>
        <v>0.10178333786880903</v>
      </c>
      <c r="AM152" s="40" t="str">
        <f t="shared" si="54"/>
        <v>  </v>
      </c>
      <c r="AN152" s="23">
        <f t="shared" si="55"/>
        <v>0</v>
      </c>
    </row>
    <row r="153" spans="1:40" ht="12.75">
      <c r="A153" s="1" t="s">
        <v>149</v>
      </c>
      <c r="B153" s="3">
        <v>6114</v>
      </c>
      <c r="C153" s="4">
        <v>6114</v>
      </c>
      <c r="D153" s="18">
        <v>6114</v>
      </c>
      <c r="E153" s="5">
        <v>486.7138544180539</v>
      </c>
      <c r="F153" s="5">
        <v>965.3294190458103</v>
      </c>
      <c r="G153" s="5">
        <f t="shared" si="41"/>
        <v>1452.0432734638641</v>
      </c>
      <c r="H153" s="5">
        <v>653.6607975809602</v>
      </c>
      <c r="I153" s="6">
        <v>3005.4473695999995</v>
      </c>
      <c r="J153" s="7">
        <v>-6620413</v>
      </c>
      <c r="K153" s="7">
        <v>0</v>
      </c>
      <c r="L153" s="7">
        <v>6304.4878</v>
      </c>
      <c r="M153" s="7">
        <v>0</v>
      </c>
      <c r="N153" s="7">
        <v>0</v>
      </c>
      <c r="O153" s="7">
        <v>0</v>
      </c>
      <c r="P153" s="7">
        <v>0</v>
      </c>
      <c r="Q153" s="7">
        <v>94</v>
      </c>
      <c r="R153" s="7">
        <v>0</v>
      </c>
      <c r="S153" s="7">
        <v>0</v>
      </c>
      <c r="T153" s="8">
        <v>0</v>
      </c>
      <c r="U153" s="22">
        <f t="shared" si="42"/>
        <v>94</v>
      </c>
      <c r="V153" s="23">
        <f t="shared" si="43"/>
        <v>12.874274690368058</v>
      </c>
      <c r="W153" s="23">
        <f t="shared" si="44"/>
        <v>18.375305217734397</v>
      </c>
      <c r="X153" s="23">
        <f t="shared" si="45"/>
        <v>-5.501030527366339</v>
      </c>
      <c r="Y153" s="23">
        <f t="shared" si="46"/>
        <v>-0.4702712482</v>
      </c>
      <c r="Z153" s="23">
        <f t="shared" si="56"/>
        <v>-5.971301775566339</v>
      </c>
      <c r="AA153" s="25">
        <f t="shared" si="47"/>
        <v>-0.32496340631138515</v>
      </c>
      <c r="AB153" s="40">
        <f t="shared" si="48"/>
        <v>1</v>
      </c>
      <c r="AC153" s="23">
        <f t="shared" si="40"/>
        <v>-5.971301775566339</v>
      </c>
      <c r="AD153" s="23"/>
      <c r="AE153" s="23">
        <f t="shared" si="49"/>
        <v>12.428909603541289</v>
      </c>
      <c r="AF153" s="23">
        <f t="shared" si="50"/>
        <v>6.993843703717484</v>
      </c>
      <c r="AG153" s="23">
        <f t="shared" si="57"/>
        <v>19.422753307258773</v>
      </c>
      <c r="AH153" s="23">
        <f t="shared" si="51"/>
        <v>18.375305217734397</v>
      </c>
      <c r="AI153" s="23">
        <f t="shared" si="52"/>
        <v>1.0474480895243765</v>
      </c>
      <c r="AJ153" s="23">
        <f t="shared" si="58"/>
        <v>-0.4702712482</v>
      </c>
      <c r="AK153" s="23">
        <f t="shared" si="59"/>
        <v>0.5771768413243765</v>
      </c>
      <c r="AL153" s="25">
        <f t="shared" si="53"/>
        <v>0.031410462818725365</v>
      </c>
      <c r="AM153" s="40" t="str">
        <f t="shared" si="54"/>
        <v>  </v>
      </c>
      <c r="AN153" s="23">
        <f t="shared" si="55"/>
        <v>0</v>
      </c>
    </row>
    <row r="154" spans="1:40" ht="12.75">
      <c r="A154" s="1" t="s">
        <v>150</v>
      </c>
      <c r="B154" s="3">
        <v>1174</v>
      </c>
      <c r="C154" s="4">
        <v>1176</v>
      </c>
      <c r="D154" s="18">
        <v>1174</v>
      </c>
      <c r="E154" s="5">
        <v>445.2371730810555</v>
      </c>
      <c r="F154" s="5">
        <v>874.2370762171952</v>
      </c>
      <c r="G154" s="5">
        <f t="shared" si="41"/>
        <v>1319.4742492982507</v>
      </c>
      <c r="H154" s="5">
        <v>627.9558697557666</v>
      </c>
      <c r="I154" s="6">
        <v>2895.348675555555</v>
      </c>
      <c r="J154" s="7">
        <v>6220421</v>
      </c>
      <c r="K154" s="7">
        <v>39389.4261</v>
      </c>
      <c r="L154" s="7">
        <v>1232.2076</v>
      </c>
      <c r="M154" s="7">
        <v>0</v>
      </c>
      <c r="N154" s="7">
        <v>0</v>
      </c>
      <c r="O154" s="7">
        <v>0</v>
      </c>
      <c r="P154" s="7">
        <v>0</v>
      </c>
      <c r="Q154" s="7">
        <v>0</v>
      </c>
      <c r="R154" s="7">
        <v>0</v>
      </c>
      <c r="S154" s="7">
        <v>0</v>
      </c>
      <c r="T154" s="8">
        <v>0</v>
      </c>
      <c r="U154" s="22">
        <f t="shared" si="42"/>
        <v>0</v>
      </c>
      <c r="V154" s="23">
        <f t="shared" si="43"/>
        <v>2.2862829597694163</v>
      </c>
      <c r="W154" s="23">
        <f t="shared" si="44"/>
        <v>3.399139345102222</v>
      </c>
      <c r="X154" s="23">
        <f t="shared" si="45"/>
        <v>-1.1128563853328055</v>
      </c>
      <c r="Y154" s="23">
        <f t="shared" si="46"/>
        <v>0.4884919457</v>
      </c>
      <c r="Z154" s="23">
        <f t="shared" si="56"/>
        <v>-0.6243644396328055</v>
      </c>
      <c r="AA154" s="25">
        <f t="shared" si="47"/>
        <v>-0.183683096290961</v>
      </c>
      <c r="AB154" s="40">
        <f t="shared" si="48"/>
        <v>1</v>
      </c>
      <c r="AC154" s="23">
        <f t="shared" si="40"/>
        <v>-0.6243644396328055</v>
      </c>
      <c r="AD154" s="23"/>
      <c r="AE154" s="23">
        <f t="shared" si="49"/>
        <v>2.168687876146605</v>
      </c>
      <c r="AF154" s="23">
        <f t="shared" si="50"/>
        <v>1.2901353344132225</v>
      </c>
      <c r="AG154" s="23">
        <f t="shared" si="57"/>
        <v>3.458823210559827</v>
      </c>
      <c r="AH154" s="23">
        <f t="shared" si="51"/>
        <v>3.399139345102222</v>
      </c>
      <c r="AI154" s="23">
        <f t="shared" si="52"/>
        <v>0.05968386545760529</v>
      </c>
      <c r="AJ154" s="23">
        <f t="shared" si="58"/>
        <v>0.4884919457</v>
      </c>
      <c r="AK154" s="23">
        <f t="shared" si="59"/>
        <v>0.5481758111576053</v>
      </c>
      <c r="AL154" s="25">
        <f t="shared" si="53"/>
        <v>0.16126900238657915</v>
      </c>
      <c r="AM154" s="40" t="str">
        <f t="shared" si="54"/>
        <v>  </v>
      </c>
      <c r="AN154" s="23">
        <f t="shared" si="55"/>
        <v>0</v>
      </c>
    </row>
    <row r="155" spans="1:40" ht="12.75">
      <c r="A155" s="1" t="s">
        <v>151</v>
      </c>
      <c r="B155" s="3">
        <v>1632</v>
      </c>
      <c r="C155" s="4">
        <v>1632</v>
      </c>
      <c r="D155" s="18">
        <v>1632</v>
      </c>
      <c r="E155" s="5">
        <v>452.6535386201887</v>
      </c>
      <c r="F155" s="5">
        <v>990.5270282269126</v>
      </c>
      <c r="G155" s="5">
        <f t="shared" si="41"/>
        <v>1443.1805668471013</v>
      </c>
      <c r="H155" s="5">
        <v>703.8613123255993</v>
      </c>
      <c r="I155" s="6">
        <v>2991.400387733333</v>
      </c>
      <c r="J155" s="7">
        <v>6031615</v>
      </c>
      <c r="K155" s="7">
        <v>39305.9738</v>
      </c>
      <c r="L155" s="7">
        <v>491.257</v>
      </c>
      <c r="M155" s="7">
        <v>0</v>
      </c>
      <c r="N155" s="7">
        <v>0</v>
      </c>
      <c r="O155" s="7">
        <v>0</v>
      </c>
      <c r="P155" s="7">
        <v>0</v>
      </c>
      <c r="Q155" s="7">
        <v>0</v>
      </c>
      <c r="R155" s="7">
        <v>0</v>
      </c>
      <c r="S155" s="7">
        <v>0</v>
      </c>
      <c r="T155" s="8">
        <v>0</v>
      </c>
      <c r="U155" s="22">
        <f t="shared" si="42"/>
        <v>0</v>
      </c>
      <c r="V155" s="23">
        <f t="shared" si="43"/>
        <v>3.503972346809847</v>
      </c>
      <c r="W155" s="23">
        <f t="shared" si="44"/>
        <v>4.8819654327808</v>
      </c>
      <c r="X155" s="23">
        <f t="shared" si="45"/>
        <v>-1.3779930859709526</v>
      </c>
      <c r="Y155" s="23">
        <f t="shared" si="46"/>
        <v>0.47407351079999993</v>
      </c>
      <c r="Z155" s="23">
        <f t="shared" si="56"/>
        <v>-0.9039195751709527</v>
      </c>
      <c r="AA155" s="25">
        <f t="shared" si="47"/>
        <v>-0.18515484954101244</v>
      </c>
      <c r="AB155" s="40">
        <f t="shared" si="48"/>
        <v>1</v>
      </c>
      <c r="AC155" s="23">
        <f t="shared" si="40"/>
        <v>-0.9039195751709527</v>
      </c>
      <c r="AD155" s="23"/>
      <c r="AE155" s="23">
        <f t="shared" si="49"/>
        <v>3.2973789591322564</v>
      </c>
      <c r="AF155" s="23">
        <f t="shared" si="50"/>
        <v>2.0102279080019114</v>
      </c>
      <c r="AG155" s="23">
        <f t="shared" si="57"/>
        <v>5.307606867134168</v>
      </c>
      <c r="AH155" s="23">
        <f t="shared" si="51"/>
        <v>4.8819654327808</v>
      </c>
      <c r="AI155" s="23">
        <f t="shared" si="52"/>
        <v>0.4256414343533681</v>
      </c>
      <c r="AJ155" s="23">
        <f t="shared" si="58"/>
        <v>0.47407351079999993</v>
      </c>
      <c r="AK155" s="23">
        <f t="shared" si="59"/>
        <v>0.899714945153368</v>
      </c>
      <c r="AL155" s="25">
        <f t="shared" si="53"/>
        <v>0.18429359190298167</v>
      </c>
      <c r="AM155" s="40" t="str">
        <f t="shared" si="54"/>
        <v>  </v>
      </c>
      <c r="AN155" s="23">
        <f t="shared" si="55"/>
        <v>0</v>
      </c>
    </row>
    <row r="156" spans="1:40" ht="12.75">
      <c r="A156" s="1" t="s">
        <v>152</v>
      </c>
      <c r="B156" s="3">
        <v>14249</v>
      </c>
      <c r="C156" s="4">
        <v>14256.25</v>
      </c>
      <c r="D156" s="18">
        <v>14249</v>
      </c>
      <c r="E156" s="5">
        <v>627.6908429804599</v>
      </c>
      <c r="F156" s="5">
        <v>1052.55</v>
      </c>
      <c r="G156" s="5">
        <f t="shared" si="41"/>
        <v>1680.24084298046</v>
      </c>
      <c r="H156" s="5">
        <v>614.3753459910857</v>
      </c>
      <c r="I156" s="6">
        <v>2801.282177777777</v>
      </c>
      <c r="J156" s="7">
        <v>134476958</v>
      </c>
      <c r="K156" s="7">
        <v>96078.8154</v>
      </c>
      <c r="L156" s="7">
        <v>32433.7104</v>
      </c>
      <c r="M156" s="7">
        <v>8504000</v>
      </c>
      <c r="N156" s="7">
        <v>0</v>
      </c>
      <c r="O156" s="7">
        <v>0</v>
      </c>
      <c r="P156" s="7">
        <v>0</v>
      </c>
      <c r="Q156" s="7">
        <v>0</v>
      </c>
      <c r="R156" s="7">
        <v>0</v>
      </c>
      <c r="S156" s="7">
        <v>0</v>
      </c>
      <c r="T156" s="8">
        <v>0</v>
      </c>
      <c r="U156" s="22">
        <f t="shared" si="42"/>
        <v>0</v>
      </c>
      <c r="V156" s="23">
        <f t="shared" si="43"/>
        <v>32.69598607665556</v>
      </c>
      <c r="W156" s="23">
        <f t="shared" si="44"/>
        <v>39.91546975115555</v>
      </c>
      <c r="X156" s="23">
        <f t="shared" si="45"/>
        <v>-7.21948367449999</v>
      </c>
      <c r="Y156" s="23">
        <f t="shared" si="46"/>
        <v>18.314853501800002</v>
      </c>
      <c r="Z156" s="23">
        <f t="shared" si="56"/>
        <v>11.095369827300011</v>
      </c>
      <c r="AA156" s="25">
        <f t="shared" si="47"/>
        <v>0.27797167104563014</v>
      </c>
      <c r="AB156" s="40" t="str">
        <f t="shared" si="48"/>
        <v>  </v>
      </c>
      <c r="AC156" s="23">
        <f t="shared" si="40"/>
        <v>0</v>
      </c>
      <c r="AD156" s="23"/>
      <c r="AE156" s="23">
        <f t="shared" si="49"/>
        <v>33.518452480280004</v>
      </c>
      <c r="AF156" s="23">
        <f t="shared" si="50"/>
        <v>15.319910033797214</v>
      </c>
      <c r="AG156" s="23">
        <f t="shared" si="57"/>
        <v>48.83836251407722</v>
      </c>
      <c r="AH156" s="23">
        <f t="shared" si="51"/>
        <v>39.91546975115555</v>
      </c>
      <c r="AI156" s="23">
        <f t="shared" si="52"/>
        <v>8.92289276292167</v>
      </c>
      <c r="AJ156" s="23">
        <f t="shared" si="58"/>
        <v>18.314853501800002</v>
      </c>
      <c r="AK156" s="23">
        <f t="shared" si="59"/>
        <v>27.23774626472167</v>
      </c>
      <c r="AL156" s="25">
        <f t="shared" si="53"/>
        <v>0.6823857124701167</v>
      </c>
      <c r="AM156" s="40" t="str">
        <f t="shared" si="54"/>
        <v>  </v>
      </c>
      <c r="AN156" s="23">
        <f t="shared" si="55"/>
        <v>0</v>
      </c>
    </row>
    <row r="157" spans="1:40" ht="12.75">
      <c r="A157" s="1" t="s">
        <v>153</v>
      </c>
      <c r="B157" s="3">
        <v>1716</v>
      </c>
      <c r="C157" s="4">
        <v>1716</v>
      </c>
      <c r="D157" s="18">
        <v>1716</v>
      </c>
      <c r="E157" s="5">
        <v>455.82708027791836</v>
      </c>
      <c r="F157" s="5">
        <v>952.9990766421708</v>
      </c>
      <c r="G157" s="5">
        <f t="shared" si="41"/>
        <v>1408.8261569200893</v>
      </c>
      <c r="H157" s="5">
        <v>700.1574217556872</v>
      </c>
      <c r="I157" s="6">
        <v>3533.394871644444</v>
      </c>
      <c r="J157" s="7">
        <v>13739759</v>
      </c>
      <c r="K157" s="7">
        <v>42712.9735</v>
      </c>
      <c r="L157" s="7">
        <v>7397.2206</v>
      </c>
      <c r="M157" s="7">
        <v>0</v>
      </c>
      <c r="N157" s="7">
        <v>0</v>
      </c>
      <c r="O157" s="7">
        <v>0</v>
      </c>
      <c r="P157" s="7">
        <v>0</v>
      </c>
      <c r="Q157" s="7">
        <v>0</v>
      </c>
      <c r="R157" s="7">
        <v>0</v>
      </c>
      <c r="S157" s="7">
        <v>0</v>
      </c>
      <c r="T157" s="8">
        <v>0</v>
      </c>
      <c r="U157" s="22">
        <f t="shared" si="42"/>
        <v>0</v>
      </c>
      <c r="V157" s="23">
        <f t="shared" si="43"/>
        <v>3.6190158210076326</v>
      </c>
      <c r="W157" s="23">
        <f t="shared" si="44"/>
        <v>6.063305599741866</v>
      </c>
      <c r="X157" s="23">
        <f t="shared" si="45"/>
        <v>-2.444289778734233</v>
      </c>
      <c r="Y157" s="23">
        <f t="shared" si="46"/>
        <v>1.0393728421</v>
      </c>
      <c r="Z157" s="23">
        <f t="shared" si="56"/>
        <v>-1.4049169366342331</v>
      </c>
      <c r="AA157" s="25">
        <f t="shared" si="47"/>
        <v>-0.23170808621192454</v>
      </c>
      <c r="AB157" s="40">
        <f t="shared" si="48"/>
        <v>1</v>
      </c>
      <c r="AC157" s="23">
        <f t="shared" si="40"/>
        <v>-1.4049169366342331</v>
      </c>
      <c r="AD157" s="23"/>
      <c r="AE157" s="23">
        <f t="shared" si="49"/>
        <v>3.3845639593848227</v>
      </c>
      <c r="AF157" s="23">
        <f t="shared" si="50"/>
        <v>2.102572737532329</v>
      </c>
      <c r="AG157" s="23">
        <f t="shared" si="57"/>
        <v>5.487136696917151</v>
      </c>
      <c r="AH157" s="23">
        <f t="shared" si="51"/>
        <v>6.063305599741866</v>
      </c>
      <c r="AI157" s="23">
        <f t="shared" si="52"/>
        <v>-0.5761689028247146</v>
      </c>
      <c r="AJ157" s="23">
        <f t="shared" si="58"/>
        <v>1.0393728421</v>
      </c>
      <c r="AK157" s="23">
        <f t="shared" si="59"/>
        <v>0.46320393927528536</v>
      </c>
      <c r="AL157" s="25">
        <f t="shared" si="53"/>
        <v>0.07639462198557259</v>
      </c>
      <c r="AM157" s="40" t="str">
        <f t="shared" si="54"/>
        <v>  </v>
      </c>
      <c r="AN157" s="23">
        <f t="shared" si="55"/>
        <v>0</v>
      </c>
    </row>
    <row r="158" spans="1:40" ht="12.75">
      <c r="A158" s="1" t="s">
        <v>154</v>
      </c>
      <c r="B158" s="3">
        <v>0</v>
      </c>
      <c r="C158" s="4">
        <v>0</v>
      </c>
      <c r="D158" s="18">
        <v>0</v>
      </c>
      <c r="E158" s="5">
        <v>0</v>
      </c>
      <c r="F158" s="5">
        <v>0</v>
      </c>
      <c r="G158" s="5">
        <f t="shared" si="41"/>
        <v>0</v>
      </c>
      <c r="H158" s="5">
        <v>0</v>
      </c>
      <c r="I158" s="6">
        <v>0</v>
      </c>
      <c r="J158" s="7">
        <v>0</v>
      </c>
      <c r="K158" s="7">
        <v>0</v>
      </c>
      <c r="L158" s="7">
        <v>0</v>
      </c>
      <c r="M158" s="7">
        <v>0</v>
      </c>
      <c r="N158" s="7">
        <v>0</v>
      </c>
      <c r="O158" s="7">
        <v>0</v>
      </c>
      <c r="P158" s="7">
        <v>0</v>
      </c>
      <c r="Q158" s="7">
        <v>0</v>
      </c>
      <c r="R158" s="7">
        <v>0</v>
      </c>
      <c r="S158" s="7">
        <v>0</v>
      </c>
      <c r="T158" s="8">
        <v>0</v>
      </c>
      <c r="U158" s="22">
        <f t="shared" si="42"/>
        <v>0</v>
      </c>
      <c r="V158" s="23">
        <f t="shared" si="43"/>
        <v>0</v>
      </c>
      <c r="W158" s="23">
        <f t="shared" si="44"/>
        <v>0</v>
      </c>
      <c r="X158" s="23">
        <f t="shared" si="45"/>
        <v>0</v>
      </c>
      <c r="Y158" s="23">
        <f t="shared" si="46"/>
        <v>0</v>
      </c>
      <c r="Z158" s="23">
        <f t="shared" si="56"/>
        <v>0</v>
      </c>
      <c r="AA158" s="25"/>
      <c r="AB158" s="40" t="str">
        <f t="shared" si="48"/>
        <v>  </v>
      </c>
      <c r="AC158" s="23">
        <f t="shared" si="40"/>
        <v>0</v>
      </c>
      <c r="AD158" s="23"/>
      <c r="AE158" s="23">
        <f t="shared" si="49"/>
        <v>0</v>
      </c>
      <c r="AF158" s="23">
        <f t="shared" si="50"/>
        <v>0</v>
      </c>
      <c r="AG158" s="23">
        <f t="shared" si="57"/>
        <v>0</v>
      </c>
      <c r="AH158" s="23">
        <f t="shared" si="51"/>
        <v>0</v>
      </c>
      <c r="AI158" s="23">
        <f t="shared" si="52"/>
        <v>0</v>
      </c>
      <c r="AJ158" s="23">
        <f t="shared" si="58"/>
        <v>0</v>
      </c>
      <c r="AK158" s="23">
        <f t="shared" si="59"/>
        <v>0</v>
      </c>
      <c r="AL158" s="25"/>
      <c r="AM158" s="40" t="str">
        <f t="shared" si="54"/>
        <v>  </v>
      </c>
      <c r="AN158" s="23">
        <f t="shared" si="55"/>
        <v>0</v>
      </c>
    </row>
    <row r="159" spans="1:40" ht="12.75">
      <c r="A159" s="1" t="s">
        <v>155</v>
      </c>
      <c r="B159" s="3">
        <v>21322</v>
      </c>
      <c r="C159" s="4">
        <v>21322</v>
      </c>
      <c r="D159" s="18">
        <v>21322</v>
      </c>
      <c r="E159" s="5">
        <v>482.3418714196296</v>
      </c>
      <c r="F159" s="5">
        <v>1016.0267319067975</v>
      </c>
      <c r="G159" s="5">
        <f t="shared" si="41"/>
        <v>1498.368603326427</v>
      </c>
      <c r="H159" s="5">
        <v>654.2354366813432</v>
      </c>
      <c r="I159" s="6">
        <v>2822.372229155555</v>
      </c>
      <c r="J159" s="7">
        <v>220154372</v>
      </c>
      <c r="K159" s="7">
        <v>133948.2324</v>
      </c>
      <c r="L159" s="7">
        <v>7839.72</v>
      </c>
      <c r="M159" s="7">
        <v>0</v>
      </c>
      <c r="N159" s="7">
        <v>0</v>
      </c>
      <c r="O159" s="7">
        <v>0</v>
      </c>
      <c r="P159" s="7">
        <v>0</v>
      </c>
      <c r="Q159" s="7">
        <v>0</v>
      </c>
      <c r="R159" s="7">
        <v>0</v>
      </c>
      <c r="S159" s="7">
        <v>0</v>
      </c>
      <c r="T159" s="8">
        <v>0</v>
      </c>
      <c r="U159" s="22">
        <f t="shared" si="42"/>
        <v>0</v>
      </c>
      <c r="V159" s="23">
        <f t="shared" si="43"/>
        <v>45.89782334104568</v>
      </c>
      <c r="W159" s="23">
        <f t="shared" si="44"/>
        <v>60.17862067005474</v>
      </c>
      <c r="X159" s="23">
        <f t="shared" si="45"/>
        <v>-14.280797329009062</v>
      </c>
      <c r="Y159" s="23">
        <f t="shared" si="46"/>
        <v>15.9929027364</v>
      </c>
      <c r="Z159" s="23">
        <f t="shared" si="56"/>
        <v>1.712105407390938</v>
      </c>
      <c r="AA159" s="25">
        <f t="shared" si="47"/>
        <v>0.02845039298554233</v>
      </c>
      <c r="AB159" s="40" t="str">
        <f t="shared" si="48"/>
        <v>  </v>
      </c>
      <c r="AC159" s="23">
        <f t="shared" si="40"/>
        <v>0</v>
      </c>
      <c r="AD159" s="23"/>
      <c r="AE159" s="23">
        <f t="shared" si="49"/>
        <v>44.72750150417651</v>
      </c>
      <c r="AF159" s="23">
        <f t="shared" si="50"/>
        <v>24.4118139666093</v>
      </c>
      <c r="AG159" s="23">
        <f t="shared" si="57"/>
        <v>69.13931547078582</v>
      </c>
      <c r="AH159" s="23">
        <f t="shared" si="51"/>
        <v>60.17862067005474</v>
      </c>
      <c r="AI159" s="23">
        <f t="shared" si="52"/>
        <v>8.960694800731076</v>
      </c>
      <c r="AJ159" s="23">
        <f t="shared" si="58"/>
        <v>15.9929027364</v>
      </c>
      <c r="AK159" s="23">
        <f t="shared" si="59"/>
        <v>24.953597537131074</v>
      </c>
      <c r="AL159" s="25">
        <f t="shared" si="53"/>
        <v>0.414658848263502</v>
      </c>
      <c r="AM159" s="40" t="str">
        <f t="shared" si="54"/>
        <v>  </v>
      </c>
      <c r="AN159" s="23">
        <f t="shared" si="55"/>
        <v>0</v>
      </c>
    </row>
    <row r="160" spans="1:40" ht="12.75">
      <c r="A160" s="1" t="s">
        <v>156</v>
      </c>
      <c r="B160" s="3">
        <v>3899</v>
      </c>
      <c r="C160" s="4">
        <v>3905.5</v>
      </c>
      <c r="D160" s="18">
        <v>3899</v>
      </c>
      <c r="E160" s="5">
        <v>475.0674848565345</v>
      </c>
      <c r="F160" s="5">
        <v>1010.8442224319829</v>
      </c>
      <c r="G160" s="5">
        <f t="shared" si="41"/>
        <v>1485.9117072885174</v>
      </c>
      <c r="H160" s="5">
        <v>653.6039316089405</v>
      </c>
      <c r="I160" s="6">
        <v>3270.635751644444</v>
      </c>
      <c r="J160" s="7">
        <v>10001907</v>
      </c>
      <c r="K160" s="7">
        <v>41060.8429</v>
      </c>
      <c r="L160" s="7">
        <v>2526.4941</v>
      </c>
      <c r="M160" s="7">
        <v>0</v>
      </c>
      <c r="N160" s="7">
        <v>0</v>
      </c>
      <c r="O160" s="7">
        <v>0</v>
      </c>
      <c r="P160" s="7">
        <v>0</v>
      </c>
      <c r="Q160" s="7">
        <v>0</v>
      </c>
      <c r="R160" s="7">
        <v>0</v>
      </c>
      <c r="S160" s="7">
        <v>0</v>
      </c>
      <c r="T160" s="8">
        <v>0</v>
      </c>
      <c r="U160" s="22">
        <f t="shared" si="42"/>
        <v>0</v>
      </c>
      <c r="V160" s="23">
        <f t="shared" si="43"/>
        <v>8.341971476061188</v>
      </c>
      <c r="W160" s="23">
        <f t="shared" si="44"/>
        <v>12.752208795661687</v>
      </c>
      <c r="X160" s="23">
        <f t="shared" si="45"/>
        <v>-4.410237319600499</v>
      </c>
      <c r="Y160" s="23">
        <f t="shared" si="46"/>
        <v>0.763724641</v>
      </c>
      <c r="Z160" s="23">
        <f t="shared" si="56"/>
        <v>-3.6465126786004993</v>
      </c>
      <c r="AA160" s="25">
        <f t="shared" si="47"/>
        <v>-0.28595145649129006</v>
      </c>
      <c r="AB160" s="40">
        <f t="shared" si="48"/>
        <v>1</v>
      </c>
      <c r="AC160" s="23">
        <f t="shared" si="40"/>
        <v>-3.6465126786004993</v>
      </c>
      <c r="AD160" s="23"/>
      <c r="AE160" s="23">
        <f t="shared" si="49"/>
        <v>8.1109976454051</v>
      </c>
      <c r="AF160" s="23">
        <f t="shared" si="50"/>
        <v>4.459703026350703</v>
      </c>
      <c r="AG160" s="23">
        <f t="shared" si="57"/>
        <v>12.570700671755802</v>
      </c>
      <c r="AH160" s="23">
        <f t="shared" si="51"/>
        <v>12.752208795661687</v>
      </c>
      <c r="AI160" s="23">
        <f t="shared" si="52"/>
        <v>-0.18150812390588555</v>
      </c>
      <c r="AJ160" s="23">
        <f t="shared" si="58"/>
        <v>0.763724641</v>
      </c>
      <c r="AK160" s="23">
        <f t="shared" si="59"/>
        <v>0.5822165170941145</v>
      </c>
      <c r="AL160" s="25">
        <f t="shared" si="53"/>
        <v>0.04565613113958619</v>
      </c>
      <c r="AM160" s="40" t="str">
        <f t="shared" si="54"/>
        <v>  </v>
      </c>
      <c r="AN160" s="23">
        <f t="shared" si="55"/>
        <v>0</v>
      </c>
    </row>
    <row r="161" spans="1:40" ht="12.75">
      <c r="A161" s="1" t="s">
        <v>157</v>
      </c>
      <c r="B161" s="3">
        <v>3018</v>
      </c>
      <c r="C161" s="4">
        <v>3074</v>
      </c>
      <c r="D161" s="18">
        <v>3018</v>
      </c>
      <c r="E161" s="5">
        <v>462.43812074813377</v>
      </c>
      <c r="F161" s="5">
        <v>1034.0376541742803</v>
      </c>
      <c r="G161" s="5">
        <f t="shared" si="41"/>
        <v>1496.475774922414</v>
      </c>
      <c r="H161" s="5">
        <v>755.1218360695533</v>
      </c>
      <c r="I161" s="6">
        <v>4208.0715964444435</v>
      </c>
      <c r="J161" s="7">
        <v>235100</v>
      </c>
      <c r="K161" s="7">
        <v>36743.9142</v>
      </c>
      <c r="L161" s="7">
        <v>3810.17</v>
      </c>
      <c r="M161" s="7">
        <v>0</v>
      </c>
      <c r="N161" s="7">
        <v>0</v>
      </c>
      <c r="O161" s="7">
        <v>0</v>
      </c>
      <c r="P161" s="7">
        <v>0</v>
      </c>
      <c r="Q161" s="7">
        <v>0</v>
      </c>
      <c r="R161" s="7">
        <v>0</v>
      </c>
      <c r="S161" s="7">
        <v>0</v>
      </c>
      <c r="T161" s="8">
        <v>0</v>
      </c>
      <c r="U161" s="22">
        <f t="shared" si="42"/>
        <v>0</v>
      </c>
      <c r="V161" s="23">
        <f t="shared" si="43"/>
        <v>6.795321589973758</v>
      </c>
      <c r="W161" s="23">
        <f t="shared" si="44"/>
        <v>12.699960078069331</v>
      </c>
      <c r="X161" s="23">
        <f t="shared" si="45"/>
        <v>-5.904638488095573</v>
      </c>
      <c r="Y161" s="23">
        <f t="shared" si="46"/>
        <v>0.057481284199999996</v>
      </c>
      <c r="Z161" s="23">
        <f t="shared" si="56"/>
        <v>-5.8471572038955735</v>
      </c>
      <c r="AA161" s="25">
        <f t="shared" si="47"/>
        <v>-0.46040752631912746</v>
      </c>
      <c r="AB161" s="40">
        <f t="shared" si="48"/>
        <v>1</v>
      </c>
      <c r="AC161" s="23">
        <f t="shared" si="40"/>
        <v>-5.8471572038955735</v>
      </c>
      <c r="AD161" s="23"/>
      <c r="AE161" s="23">
        <f t="shared" si="49"/>
        <v>6.322909444202184</v>
      </c>
      <c r="AF161" s="23">
        <f t="shared" si="50"/>
        <v>3.9881759772013456</v>
      </c>
      <c r="AG161" s="23">
        <f t="shared" si="57"/>
        <v>10.31108542140353</v>
      </c>
      <c r="AH161" s="23">
        <f t="shared" si="51"/>
        <v>12.699960078069331</v>
      </c>
      <c r="AI161" s="23">
        <f t="shared" si="52"/>
        <v>-2.388874656665802</v>
      </c>
      <c r="AJ161" s="23">
        <f t="shared" si="58"/>
        <v>0.057481284199999996</v>
      </c>
      <c r="AK161" s="23">
        <f t="shared" si="59"/>
        <v>-2.331393372465802</v>
      </c>
      <c r="AL161" s="25">
        <f t="shared" si="53"/>
        <v>-0.1835748583565803</v>
      </c>
      <c r="AM161" s="40">
        <f t="shared" si="54"/>
        <v>1</v>
      </c>
      <c r="AN161" s="23">
        <f t="shared" si="55"/>
        <v>-2.331393372465802</v>
      </c>
    </row>
    <row r="162" spans="1:40" ht="12.75">
      <c r="A162" s="1" t="s">
        <v>158</v>
      </c>
      <c r="B162" s="3">
        <v>1244</v>
      </c>
      <c r="C162" s="4">
        <v>1244</v>
      </c>
      <c r="D162" s="18">
        <v>1244</v>
      </c>
      <c r="E162" s="5">
        <v>443.2007700744563</v>
      </c>
      <c r="F162" s="5">
        <v>893.2662861949191</v>
      </c>
      <c r="G162" s="5">
        <f t="shared" si="41"/>
        <v>1336.4670562693755</v>
      </c>
      <c r="H162" s="5">
        <v>634.1839521433183</v>
      </c>
      <c r="I162" s="6">
        <v>3169.6896238222216</v>
      </c>
      <c r="J162" s="7">
        <v>1159421</v>
      </c>
      <c r="K162" s="7">
        <v>37152.4641</v>
      </c>
      <c r="L162" s="7">
        <v>1033.5</v>
      </c>
      <c r="M162" s="7">
        <v>0</v>
      </c>
      <c r="N162" s="7">
        <v>0</v>
      </c>
      <c r="O162" s="7">
        <v>0</v>
      </c>
      <c r="P162" s="7">
        <v>0</v>
      </c>
      <c r="Q162" s="7">
        <v>0</v>
      </c>
      <c r="R162" s="7">
        <v>0</v>
      </c>
      <c r="S162" s="7">
        <v>0</v>
      </c>
      <c r="T162" s="8">
        <v>0</v>
      </c>
      <c r="U162" s="22">
        <f t="shared" si="42"/>
        <v>0</v>
      </c>
      <c r="V162" s="23">
        <f t="shared" si="43"/>
        <v>2.451489854465391</v>
      </c>
      <c r="W162" s="23">
        <f t="shared" si="44"/>
        <v>3.9430938920348435</v>
      </c>
      <c r="X162" s="23">
        <f t="shared" si="45"/>
        <v>-1.4916040375694526</v>
      </c>
      <c r="Y162" s="23">
        <f t="shared" si="46"/>
        <v>0.12166427609999998</v>
      </c>
      <c r="Z162" s="23">
        <f t="shared" si="56"/>
        <v>-1.3699397614694526</v>
      </c>
      <c r="AA162" s="25">
        <f t="shared" si="47"/>
        <v>-0.3474276289075358</v>
      </c>
      <c r="AB162" s="40">
        <f t="shared" si="48"/>
        <v>1</v>
      </c>
      <c r="AC162" s="23">
        <f t="shared" si="40"/>
        <v>-1.3699397614694526</v>
      </c>
      <c r="AD162" s="23"/>
      <c r="AE162" s="23">
        <f t="shared" si="49"/>
        <v>2.3275910251987444</v>
      </c>
      <c r="AF162" s="23">
        <f t="shared" si="50"/>
        <v>1.380618463816004</v>
      </c>
      <c r="AG162" s="23">
        <f t="shared" si="57"/>
        <v>3.7082094890147483</v>
      </c>
      <c r="AH162" s="23">
        <f t="shared" si="51"/>
        <v>3.9430938920348435</v>
      </c>
      <c r="AI162" s="23">
        <f t="shared" si="52"/>
        <v>-0.23488440302009517</v>
      </c>
      <c r="AJ162" s="23">
        <f t="shared" si="58"/>
        <v>0.12166427609999998</v>
      </c>
      <c r="AK162" s="23">
        <f t="shared" si="59"/>
        <v>-0.11322012692009518</v>
      </c>
      <c r="AL162" s="25">
        <f t="shared" si="53"/>
        <v>-0.028713525475211967</v>
      </c>
      <c r="AM162" s="40">
        <f t="shared" si="54"/>
        <v>1</v>
      </c>
      <c r="AN162" s="23">
        <f t="shared" si="55"/>
        <v>-0.11322012692009518</v>
      </c>
    </row>
    <row r="163" spans="1:40" ht="12.75">
      <c r="A163" s="1" t="s">
        <v>159</v>
      </c>
      <c r="B163" s="3">
        <v>25542</v>
      </c>
      <c r="C163" s="4">
        <v>25542</v>
      </c>
      <c r="D163" s="18">
        <v>25542</v>
      </c>
      <c r="E163" s="5">
        <v>624.5774723436951</v>
      </c>
      <c r="F163" s="5">
        <v>1055.8662498812762</v>
      </c>
      <c r="G163" s="5">
        <f t="shared" si="41"/>
        <v>1680.4437222249712</v>
      </c>
      <c r="H163" s="5">
        <v>621.0375007775793</v>
      </c>
      <c r="I163" s="6">
        <v>2905.0106199111106</v>
      </c>
      <c r="J163" s="7">
        <v>269256203</v>
      </c>
      <c r="K163" s="7">
        <v>155651.2417</v>
      </c>
      <c r="L163" s="7">
        <v>3755.6012</v>
      </c>
      <c r="M163" s="7">
        <v>0</v>
      </c>
      <c r="N163" s="7">
        <v>0</v>
      </c>
      <c r="O163" s="7">
        <v>0</v>
      </c>
      <c r="P163" s="7">
        <v>0</v>
      </c>
      <c r="Q163" s="7">
        <v>0</v>
      </c>
      <c r="R163" s="7">
        <v>0</v>
      </c>
      <c r="S163" s="7">
        <v>0</v>
      </c>
      <c r="T163" s="8">
        <v>0</v>
      </c>
      <c r="U163" s="22">
        <f t="shared" si="42"/>
        <v>0</v>
      </c>
      <c r="V163" s="23">
        <f t="shared" si="43"/>
        <v>58.784433397931146</v>
      </c>
      <c r="W163" s="23">
        <f t="shared" si="44"/>
        <v>74.19978125376959</v>
      </c>
      <c r="X163" s="23">
        <f t="shared" si="45"/>
        <v>-15.41534785583844</v>
      </c>
      <c r="Y163" s="23">
        <f t="shared" si="46"/>
        <v>19.5458534589</v>
      </c>
      <c r="Z163" s="23">
        <f t="shared" si="56"/>
        <v>4.130505603061561</v>
      </c>
      <c r="AA163" s="25">
        <f t="shared" si="47"/>
        <v>0.05566735552676199</v>
      </c>
      <c r="AB163" s="40" t="str">
        <f t="shared" si="48"/>
        <v>  </v>
      </c>
      <c r="AC163" s="23">
        <f t="shared" si="40"/>
        <v>0</v>
      </c>
      <c r="AD163" s="23"/>
      <c r="AE163" s="23">
        <f t="shared" si="49"/>
        <v>60.090650974298306</v>
      </c>
      <c r="AF163" s="23">
        <f t="shared" si="50"/>
        <v>27.75944472850663</v>
      </c>
      <c r="AG163" s="23">
        <f t="shared" si="57"/>
        <v>87.85009570280494</v>
      </c>
      <c r="AH163" s="23">
        <f t="shared" si="51"/>
        <v>74.19978125376959</v>
      </c>
      <c r="AI163" s="23">
        <f t="shared" si="52"/>
        <v>13.65031444903535</v>
      </c>
      <c r="AJ163" s="23">
        <f t="shared" si="58"/>
        <v>19.5458534589</v>
      </c>
      <c r="AK163" s="23">
        <f t="shared" si="59"/>
        <v>33.19616790793535</v>
      </c>
      <c r="AL163" s="25">
        <f t="shared" si="53"/>
        <v>0.44738902658488466</v>
      </c>
      <c r="AM163" s="40" t="str">
        <f t="shared" si="54"/>
        <v>  </v>
      </c>
      <c r="AN163" s="23">
        <f t="shared" si="55"/>
        <v>0</v>
      </c>
    </row>
    <row r="164" spans="1:40" ht="12.75">
      <c r="A164" s="1" t="s">
        <v>160</v>
      </c>
      <c r="B164" s="3">
        <v>5396</v>
      </c>
      <c r="C164" s="4">
        <v>5406.25</v>
      </c>
      <c r="D164" s="18">
        <v>5396</v>
      </c>
      <c r="E164" s="5">
        <v>421.54554228355363</v>
      </c>
      <c r="F164" s="5">
        <v>913.1019993158665</v>
      </c>
      <c r="G164" s="5">
        <f t="shared" si="41"/>
        <v>1334.64754159942</v>
      </c>
      <c r="H164" s="5">
        <v>641.9497805196096</v>
      </c>
      <c r="I164" s="6">
        <v>3419.371014222222</v>
      </c>
      <c r="J164" s="7">
        <v>3812804</v>
      </c>
      <c r="K164" s="7">
        <v>38325.2594</v>
      </c>
      <c r="L164" s="7">
        <v>138671.0338</v>
      </c>
      <c r="M164" s="7">
        <v>0</v>
      </c>
      <c r="N164" s="7">
        <v>0</v>
      </c>
      <c r="O164" s="7">
        <v>0</v>
      </c>
      <c r="P164" s="7">
        <v>0</v>
      </c>
      <c r="Q164" s="7">
        <v>0</v>
      </c>
      <c r="R164" s="7">
        <v>0</v>
      </c>
      <c r="S164" s="7">
        <v>0</v>
      </c>
      <c r="T164" s="8">
        <v>0</v>
      </c>
      <c r="U164" s="22">
        <f t="shared" si="42"/>
        <v>0</v>
      </c>
      <c r="V164" s="23">
        <f t="shared" si="43"/>
        <v>10.665719150154285</v>
      </c>
      <c r="W164" s="23">
        <f t="shared" si="44"/>
        <v>18.450925992743112</v>
      </c>
      <c r="X164" s="23">
        <f t="shared" si="45"/>
        <v>-7.785206842588828</v>
      </c>
      <c r="Y164" s="23">
        <f t="shared" si="46"/>
        <v>0.4515181812</v>
      </c>
      <c r="Z164" s="23">
        <f t="shared" si="56"/>
        <v>-7.333688661388828</v>
      </c>
      <c r="AA164" s="25">
        <f t="shared" si="47"/>
        <v>-0.39746995160422965</v>
      </c>
      <c r="AB164" s="40">
        <f t="shared" si="48"/>
        <v>1</v>
      </c>
      <c r="AC164" s="23">
        <f t="shared" si="40"/>
        <v>-7.333688661388828</v>
      </c>
      <c r="AD164" s="23"/>
      <c r="AE164" s="23">
        <f t="shared" si="49"/>
        <v>10.082461388258658</v>
      </c>
      <c r="AF164" s="23">
        <f t="shared" si="50"/>
        <v>6.061931777446674</v>
      </c>
      <c r="AG164" s="23">
        <f t="shared" si="57"/>
        <v>16.14439316570533</v>
      </c>
      <c r="AH164" s="23">
        <f t="shared" si="51"/>
        <v>18.450925992743112</v>
      </c>
      <c r="AI164" s="23">
        <f t="shared" si="52"/>
        <v>-2.306532827037781</v>
      </c>
      <c r="AJ164" s="23">
        <f t="shared" si="58"/>
        <v>0.4515181812</v>
      </c>
      <c r="AK164" s="23">
        <f t="shared" si="59"/>
        <v>-1.8550146458377812</v>
      </c>
      <c r="AL164" s="25">
        <f t="shared" si="53"/>
        <v>-0.10053775331207618</v>
      </c>
      <c r="AM164" s="40">
        <f t="shared" si="54"/>
        <v>1</v>
      </c>
      <c r="AN164" s="23">
        <f t="shared" si="55"/>
        <v>-1.8550146458377812</v>
      </c>
    </row>
    <row r="165" spans="1:40" ht="12.75">
      <c r="A165" s="1" t="s">
        <v>161</v>
      </c>
      <c r="B165" s="3">
        <v>30843</v>
      </c>
      <c r="C165" s="4">
        <v>30843</v>
      </c>
      <c r="D165" s="18">
        <v>29633</v>
      </c>
      <c r="E165" s="5">
        <v>572.3777330744219</v>
      </c>
      <c r="F165" s="5">
        <v>987.4251937124078</v>
      </c>
      <c r="G165" s="5">
        <f t="shared" si="41"/>
        <v>1559.8029267868296</v>
      </c>
      <c r="H165" s="5">
        <v>597.4130883361148</v>
      </c>
      <c r="I165" s="6">
        <v>3090.796709866666</v>
      </c>
      <c r="J165" s="7">
        <v>337952876.959</v>
      </c>
      <c r="K165" s="7">
        <v>186015.1716</v>
      </c>
      <c r="L165" s="7">
        <v>15840</v>
      </c>
      <c r="M165" s="7">
        <v>0</v>
      </c>
      <c r="N165" s="7">
        <v>5713405</v>
      </c>
      <c r="O165" s="7">
        <v>0</v>
      </c>
      <c r="P165" s="7">
        <v>0</v>
      </c>
      <c r="Q165" s="7">
        <v>0</v>
      </c>
      <c r="R165" s="7">
        <v>0</v>
      </c>
      <c r="S165" s="7">
        <v>0</v>
      </c>
      <c r="T165" s="8">
        <v>0</v>
      </c>
      <c r="U165" s="22">
        <f t="shared" si="42"/>
        <v>0</v>
      </c>
      <c r="V165" s="23">
        <f t="shared" si="43"/>
        <v>63.924782176138216</v>
      </c>
      <c r="W165" s="23">
        <f t="shared" si="44"/>
        <v>91.58957890347891</v>
      </c>
      <c r="X165" s="23">
        <f t="shared" si="45"/>
        <v>-27.664796727340693</v>
      </c>
      <c r="Y165" s="23">
        <f t="shared" si="46"/>
        <v>30.247867312647998</v>
      </c>
      <c r="Z165" s="23">
        <f t="shared" si="56"/>
        <v>2.583070585307304</v>
      </c>
      <c r="AA165" s="25">
        <f t="shared" si="47"/>
        <v>0.02820266908344951</v>
      </c>
      <c r="AB165" s="40" t="str">
        <f t="shared" si="48"/>
        <v>  </v>
      </c>
      <c r="AC165" s="23">
        <f t="shared" si="40"/>
        <v>0</v>
      </c>
      <c r="AD165" s="23"/>
      <c r="AE165" s="23">
        <f t="shared" si="49"/>
        <v>64.71029618126377</v>
      </c>
      <c r="AF165" s="23">
        <f t="shared" si="50"/>
        <v>30.980498581662154</v>
      </c>
      <c r="AG165" s="23">
        <f t="shared" si="57"/>
        <v>95.69079476292592</v>
      </c>
      <c r="AH165" s="23">
        <f t="shared" si="51"/>
        <v>91.58957890347891</v>
      </c>
      <c r="AI165" s="23">
        <f t="shared" si="52"/>
        <v>4.101215859447009</v>
      </c>
      <c r="AJ165" s="23">
        <f t="shared" si="58"/>
        <v>30.247867312647998</v>
      </c>
      <c r="AK165" s="23">
        <f t="shared" si="59"/>
        <v>34.34908317209501</v>
      </c>
      <c r="AL165" s="25">
        <f t="shared" si="53"/>
        <v>0.3750326574630676</v>
      </c>
      <c r="AM165" s="40" t="str">
        <f t="shared" si="54"/>
        <v>  </v>
      </c>
      <c r="AN165" s="23">
        <f t="shared" si="55"/>
        <v>0</v>
      </c>
    </row>
    <row r="166" spans="1:40" ht="12.75">
      <c r="A166" s="1" t="s">
        <v>162</v>
      </c>
      <c r="B166" s="3">
        <v>8647</v>
      </c>
      <c r="C166" s="4">
        <v>8647</v>
      </c>
      <c r="D166" s="18">
        <v>8647</v>
      </c>
      <c r="E166" s="5">
        <v>479.2774720802571</v>
      </c>
      <c r="F166" s="5">
        <v>1001.735628998084</v>
      </c>
      <c r="G166" s="5">
        <f t="shared" si="41"/>
        <v>1481.0131010783412</v>
      </c>
      <c r="H166" s="5">
        <v>705.4881788164099</v>
      </c>
      <c r="I166" s="6">
        <v>2737.974544355555</v>
      </c>
      <c r="J166" s="7">
        <v>22752286</v>
      </c>
      <c r="K166" s="7">
        <v>46696.5104</v>
      </c>
      <c r="L166" s="7">
        <v>4790.394</v>
      </c>
      <c r="M166" s="7">
        <v>0</v>
      </c>
      <c r="N166" s="7">
        <v>0</v>
      </c>
      <c r="O166" s="7">
        <v>0</v>
      </c>
      <c r="P166" s="7">
        <v>0</v>
      </c>
      <c r="Q166" s="7">
        <v>0</v>
      </c>
      <c r="R166" s="7">
        <v>0</v>
      </c>
      <c r="S166" s="7">
        <v>0</v>
      </c>
      <c r="T166" s="8">
        <v>0</v>
      </c>
      <c r="U166" s="22">
        <f t="shared" si="42"/>
        <v>0</v>
      </c>
      <c r="V166" s="23">
        <f t="shared" si="43"/>
        <v>18.906676567249914</v>
      </c>
      <c r="W166" s="23">
        <f t="shared" si="44"/>
        <v>23.67526588504248</v>
      </c>
      <c r="X166" s="23">
        <f t="shared" si="45"/>
        <v>-4.768589317792568</v>
      </c>
      <c r="Y166" s="23">
        <f t="shared" si="46"/>
        <v>1.6896514964</v>
      </c>
      <c r="Z166" s="23">
        <f t="shared" si="56"/>
        <v>-3.078937821392568</v>
      </c>
      <c r="AA166" s="25">
        <f t="shared" si="47"/>
        <v>-0.13004871144183322</v>
      </c>
      <c r="AB166" s="40">
        <f t="shared" si="48"/>
        <v>1</v>
      </c>
      <c r="AC166" s="23">
        <f t="shared" si="40"/>
        <v>-3.078937821392568</v>
      </c>
      <c r="AD166" s="23"/>
      <c r="AE166" s="23">
        <f t="shared" si="49"/>
        <v>17.92884839903418</v>
      </c>
      <c r="AF166" s="23">
        <f t="shared" si="50"/>
        <v>10.675623493894618</v>
      </c>
      <c r="AG166" s="23">
        <f t="shared" si="57"/>
        <v>28.6044718929288</v>
      </c>
      <c r="AH166" s="23">
        <f t="shared" si="51"/>
        <v>23.67526588504248</v>
      </c>
      <c r="AI166" s="23">
        <f t="shared" si="52"/>
        <v>4.929206007886318</v>
      </c>
      <c r="AJ166" s="23">
        <f t="shared" si="58"/>
        <v>1.6896514964</v>
      </c>
      <c r="AK166" s="23">
        <f t="shared" si="59"/>
        <v>6.618857504286318</v>
      </c>
      <c r="AL166" s="25">
        <f t="shared" si="53"/>
        <v>0.2795684549615964</v>
      </c>
      <c r="AM166" s="40" t="str">
        <f t="shared" si="54"/>
        <v>  </v>
      </c>
      <c r="AN166" s="23">
        <f t="shared" si="55"/>
        <v>0</v>
      </c>
    </row>
    <row r="167" spans="1:40" ht="12.75">
      <c r="A167" s="1" t="s">
        <v>163</v>
      </c>
      <c r="B167" s="3">
        <v>4131</v>
      </c>
      <c r="C167" s="4">
        <v>4171</v>
      </c>
      <c r="D167" s="18">
        <v>4131</v>
      </c>
      <c r="E167" s="5">
        <v>455.593474154278</v>
      </c>
      <c r="F167" s="5">
        <v>946.4</v>
      </c>
      <c r="G167" s="5">
        <f t="shared" si="41"/>
        <v>1401.993474154278</v>
      </c>
      <c r="H167" s="5">
        <v>626.9515399681983</v>
      </c>
      <c r="I167" s="6">
        <v>2994.097918933333</v>
      </c>
      <c r="J167" s="7">
        <v>6866408</v>
      </c>
      <c r="K167" s="7">
        <v>39674.9523</v>
      </c>
      <c r="L167" s="7">
        <v>1168.1306</v>
      </c>
      <c r="M167" s="7">
        <v>0</v>
      </c>
      <c r="N167" s="7">
        <v>0</v>
      </c>
      <c r="O167" s="7">
        <v>0</v>
      </c>
      <c r="P167" s="7">
        <v>0</v>
      </c>
      <c r="Q167" s="7">
        <v>0</v>
      </c>
      <c r="R167" s="7">
        <v>0</v>
      </c>
      <c r="S167" s="7">
        <v>0</v>
      </c>
      <c r="T167" s="8">
        <v>0</v>
      </c>
      <c r="U167" s="22">
        <f t="shared" si="42"/>
        <v>0</v>
      </c>
      <c r="V167" s="23">
        <f t="shared" si="43"/>
        <v>8.381571853339949</v>
      </c>
      <c r="W167" s="23">
        <f t="shared" si="44"/>
        <v>12.368618503113598</v>
      </c>
      <c r="X167" s="23">
        <f t="shared" si="45"/>
        <v>-3.9870466497736494</v>
      </c>
      <c r="Y167" s="23">
        <f t="shared" si="46"/>
        <v>0.5352244588999999</v>
      </c>
      <c r="Z167" s="23">
        <f t="shared" si="56"/>
        <v>-3.4518221908736493</v>
      </c>
      <c r="AA167" s="25">
        <f t="shared" si="47"/>
        <v>-0.2790790410428383</v>
      </c>
      <c r="AB167" s="40">
        <f t="shared" si="48"/>
        <v>1</v>
      </c>
      <c r="AC167" s="23">
        <f t="shared" si="40"/>
        <v>-3.4518221908736493</v>
      </c>
      <c r="AD167" s="23"/>
      <c r="AE167" s="23">
        <f t="shared" si="49"/>
        <v>8.10828905842385</v>
      </c>
      <c r="AF167" s="23">
        <f t="shared" si="50"/>
        <v>4.532389420315097</v>
      </c>
      <c r="AG167" s="23">
        <f t="shared" si="57"/>
        <v>12.640678478738947</v>
      </c>
      <c r="AH167" s="23">
        <f t="shared" si="51"/>
        <v>12.368618503113598</v>
      </c>
      <c r="AI167" s="23">
        <f t="shared" si="52"/>
        <v>0.2720599756253481</v>
      </c>
      <c r="AJ167" s="23">
        <f t="shared" si="58"/>
        <v>0.5352244588999999</v>
      </c>
      <c r="AK167" s="23">
        <f t="shared" si="59"/>
        <v>0.807284434525348</v>
      </c>
      <c r="AL167" s="25">
        <f t="shared" si="53"/>
        <v>0.06526876338874284</v>
      </c>
      <c r="AM167" s="40" t="str">
        <f t="shared" si="54"/>
        <v>  </v>
      </c>
      <c r="AN167" s="23">
        <f t="shared" si="55"/>
        <v>0</v>
      </c>
    </row>
    <row r="168" spans="1:40" ht="12.75">
      <c r="A168" s="1" t="s">
        <v>164</v>
      </c>
      <c r="B168" s="3">
        <v>0</v>
      </c>
      <c r="C168" s="4">
        <v>0</v>
      </c>
      <c r="D168" s="18">
        <v>0</v>
      </c>
      <c r="E168" s="5">
        <v>0</v>
      </c>
      <c r="F168" s="5">
        <v>0</v>
      </c>
      <c r="G168" s="5">
        <f t="shared" si="41"/>
        <v>0</v>
      </c>
      <c r="H168" s="5">
        <v>0</v>
      </c>
      <c r="I168" s="6">
        <v>0</v>
      </c>
      <c r="J168" s="7">
        <v>0</v>
      </c>
      <c r="K168" s="7">
        <v>0</v>
      </c>
      <c r="L168" s="7">
        <v>0</v>
      </c>
      <c r="M168" s="7">
        <v>0</v>
      </c>
      <c r="N168" s="7">
        <v>0</v>
      </c>
      <c r="O168" s="7">
        <v>0</v>
      </c>
      <c r="P168" s="7">
        <v>0</v>
      </c>
      <c r="Q168" s="7">
        <v>0</v>
      </c>
      <c r="R168" s="7">
        <v>0</v>
      </c>
      <c r="S168" s="7">
        <v>0</v>
      </c>
      <c r="T168" s="8">
        <v>0</v>
      </c>
      <c r="U168" s="22">
        <f t="shared" si="42"/>
        <v>0</v>
      </c>
      <c r="V168" s="23">
        <f t="shared" si="43"/>
        <v>0</v>
      </c>
      <c r="W168" s="23">
        <f t="shared" si="44"/>
        <v>0</v>
      </c>
      <c r="X168" s="23">
        <f t="shared" si="45"/>
        <v>0</v>
      </c>
      <c r="Y168" s="23">
        <f t="shared" si="46"/>
        <v>0</v>
      </c>
      <c r="Z168" s="23">
        <f t="shared" si="56"/>
        <v>0</v>
      </c>
      <c r="AA168" s="25"/>
      <c r="AB168" s="40" t="str">
        <f t="shared" si="48"/>
        <v>  </v>
      </c>
      <c r="AC168" s="23">
        <f t="shared" si="40"/>
        <v>0</v>
      </c>
      <c r="AD168" s="23"/>
      <c r="AE168" s="23">
        <f t="shared" si="49"/>
        <v>0</v>
      </c>
      <c r="AF168" s="23">
        <f t="shared" si="50"/>
        <v>0</v>
      </c>
      <c r="AG168" s="23">
        <f t="shared" si="57"/>
        <v>0</v>
      </c>
      <c r="AH168" s="23">
        <f t="shared" si="51"/>
        <v>0</v>
      </c>
      <c r="AI168" s="23">
        <f t="shared" si="52"/>
        <v>0</v>
      </c>
      <c r="AJ168" s="23">
        <f t="shared" si="58"/>
        <v>0</v>
      </c>
      <c r="AK168" s="23">
        <f t="shared" si="59"/>
        <v>0</v>
      </c>
      <c r="AL168" s="25"/>
      <c r="AM168" s="40" t="str">
        <f t="shared" si="54"/>
        <v>  </v>
      </c>
      <c r="AN168" s="23">
        <f t="shared" si="55"/>
        <v>0</v>
      </c>
    </row>
    <row r="169" spans="1:40" ht="12.75">
      <c r="A169" s="1" t="s">
        <v>165</v>
      </c>
      <c r="B169" s="3">
        <v>3189</v>
      </c>
      <c r="C169" s="4">
        <v>3189</v>
      </c>
      <c r="D169" s="18">
        <v>3189</v>
      </c>
      <c r="E169" s="5">
        <v>426.6060095913172</v>
      </c>
      <c r="F169" s="5">
        <v>944.5502053819173</v>
      </c>
      <c r="G169" s="5">
        <f t="shared" si="41"/>
        <v>1371.1562149732345</v>
      </c>
      <c r="H169" s="5">
        <v>664.7175797798837</v>
      </c>
      <c r="I169" s="6">
        <v>3023.795467911111</v>
      </c>
      <c r="J169" s="7">
        <v>4784967</v>
      </c>
      <c r="K169" s="7">
        <v>38754.9554</v>
      </c>
      <c r="L169" s="7">
        <v>7789.1032</v>
      </c>
      <c r="M169" s="7">
        <v>0</v>
      </c>
      <c r="N169" s="7">
        <v>0</v>
      </c>
      <c r="O169" s="7">
        <v>0</v>
      </c>
      <c r="P169" s="7">
        <v>0</v>
      </c>
      <c r="Q169" s="7">
        <v>0</v>
      </c>
      <c r="R169" s="7">
        <v>0</v>
      </c>
      <c r="S169" s="7">
        <v>0</v>
      </c>
      <c r="T169" s="8">
        <v>0</v>
      </c>
      <c r="U169" s="22">
        <f t="shared" si="42"/>
        <v>0</v>
      </c>
      <c r="V169" s="23">
        <f t="shared" si="43"/>
        <v>6.492401531467694</v>
      </c>
      <c r="W169" s="23">
        <f t="shared" si="44"/>
        <v>9.642883747168531</v>
      </c>
      <c r="X169" s="23">
        <f t="shared" si="45"/>
        <v>-3.150482215700837</v>
      </c>
      <c r="Y169" s="23">
        <f t="shared" si="46"/>
        <v>0.39106168259999996</v>
      </c>
      <c r="Z169" s="23">
        <f t="shared" si="56"/>
        <v>-2.759420533100837</v>
      </c>
      <c r="AA169" s="25">
        <f t="shared" si="47"/>
        <v>-0.2861613398493053</v>
      </c>
      <c r="AB169" s="40">
        <f t="shared" si="48"/>
        <v>1</v>
      </c>
      <c r="AC169" s="23">
        <f t="shared" si="40"/>
        <v>-2.759420533100837</v>
      </c>
      <c r="AD169" s="23"/>
      <c r="AE169" s="23">
        <f t="shared" si="49"/>
        <v>6.121664037369502</v>
      </c>
      <c r="AF169" s="23">
        <f t="shared" si="50"/>
        <v>3.7096226333565863</v>
      </c>
      <c r="AG169" s="23">
        <f t="shared" si="57"/>
        <v>9.831286670726088</v>
      </c>
      <c r="AH169" s="23">
        <f t="shared" si="51"/>
        <v>9.642883747168531</v>
      </c>
      <c r="AI169" s="23">
        <f t="shared" si="52"/>
        <v>0.1884029235575575</v>
      </c>
      <c r="AJ169" s="23">
        <f t="shared" si="58"/>
        <v>0.39106168259999996</v>
      </c>
      <c r="AK169" s="23">
        <f t="shared" si="59"/>
        <v>0.5794646061575575</v>
      </c>
      <c r="AL169" s="25">
        <f t="shared" si="53"/>
        <v>0.060092460030715125</v>
      </c>
      <c r="AM169" s="40" t="str">
        <f t="shared" si="54"/>
        <v>  </v>
      </c>
      <c r="AN169" s="23">
        <f t="shared" si="55"/>
        <v>0</v>
      </c>
    </row>
    <row r="170" spans="1:40" ht="12.75">
      <c r="A170" s="1" t="s">
        <v>166</v>
      </c>
      <c r="B170" s="3">
        <v>44830</v>
      </c>
      <c r="C170" s="4">
        <v>44830</v>
      </c>
      <c r="D170" s="18">
        <v>44830</v>
      </c>
      <c r="E170" s="5">
        <v>562.2557863502291</v>
      </c>
      <c r="F170" s="5">
        <v>1128.2479991099563</v>
      </c>
      <c r="G170" s="5">
        <f t="shared" si="41"/>
        <v>1690.5037854601853</v>
      </c>
      <c r="H170" s="5">
        <v>654.8521459311955</v>
      </c>
      <c r="I170" s="6">
        <v>2745.5770483555552</v>
      </c>
      <c r="J170" s="7">
        <v>780402502.9546</v>
      </c>
      <c r="K170" s="7">
        <v>381577.9063</v>
      </c>
      <c r="L170" s="7">
        <v>4989.6231</v>
      </c>
      <c r="M170" s="7">
        <v>0</v>
      </c>
      <c r="N170" s="7">
        <v>0</v>
      </c>
      <c r="O170" s="7">
        <v>3926</v>
      </c>
      <c r="P170" s="7">
        <v>0</v>
      </c>
      <c r="Q170" s="7">
        <v>12</v>
      </c>
      <c r="R170" s="7">
        <v>0</v>
      </c>
      <c r="S170" s="7">
        <v>42430</v>
      </c>
      <c r="T170" s="8">
        <v>0</v>
      </c>
      <c r="U170" s="22">
        <f t="shared" si="42"/>
        <v>46368</v>
      </c>
      <c r="V170" s="23">
        <f t="shared" si="43"/>
        <v>105.14230640427562</v>
      </c>
      <c r="W170" s="23">
        <f t="shared" si="44"/>
        <v>123.08421907777955</v>
      </c>
      <c r="X170" s="23">
        <f t="shared" si="45"/>
        <v>-17.941912673503936</v>
      </c>
      <c r="Y170" s="23">
        <f t="shared" si="46"/>
        <v>56.62191574213119</v>
      </c>
      <c r="Z170" s="23">
        <f t="shared" si="56"/>
        <v>38.68000306862726</v>
      </c>
      <c r="AA170" s="25">
        <f t="shared" si="47"/>
        <v>0.3142563958112659</v>
      </c>
      <c r="AB170" s="40" t="str">
        <f t="shared" si="48"/>
        <v>  </v>
      </c>
      <c r="AC170" s="23">
        <f t="shared" si="40"/>
        <v>0</v>
      </c>
      <c r="AD170" s="23"/>
      <c r="AE170" s="23">
        <f t="shared" si="49"/>
        <v>106.09939858305215</v>
      </c>
      <c r="AF170" s="23">
        <f t="shared" si="50"/>
        <v>51.37478797866712</v>
      </c>
      <c r="AG170" s="23">
        <f t="shared" si="57"/>
        <v>157.47418656171928</v>
      </c>
      <c r="AH170" s="23">
        <f t="shared" si="51"/>
        <v>123.08421907777955</v>
      </c>
      <c r="AI170" s="23">
        <f t="shared" si="52"/>
        <v>34.38996748393973</v>
      </c>
      <c r="AJ170" s="23">
        <f t="shared" si="58"/>
        <v>56.62191574213119</v>
      </c>
      <c r="AK170" s="23">
        <f t="shared" si="59"/>
        <v>91.01188322607092</v>
      </c>
      <c r="AL170" s="25">
        <f t="shared" si="53"/>
        <v>0.7394277179315617</v>
      </c>
      <c r="AM170" s="40" t="str">
        <f t="shared" si="54"/>
        <v>  </v>
      </c>
      <c r="AN170" s="23">
        <f t="shared" si="55"/>
        <v>0</v>
      </c>
    </row>
    <row r="171" spans="1:40" ht="12.75">
      <c r="A171" s="1" t="s">
        <v>167</v>
      </c>
      <c r="B171" s="3">
        <v>3454</v>
      </c>
      <c r="C171" s="4">
        <v>3457</v>
      </c>
      <c r="D171" s="18">
        <v>3454</v>
      </c>
      <c r="E171" s="5">
        <v>479.32836420933916</v>
      </c>
      <c r="F171" s="5">
        <v>1074.32</v>
      </c>
      <c r="G171" s="5">
        <f t="shared" si="41"/>
        <v>1553.648364209339</v>
      </c>
      <c r="H171" s="5">
        <v>703.6348323414312</v>
      </c>
      <c r="I171" s="6">
        <v>3350.954519466666</v>
      </c>
      <c r="J171" s="7">
        <v>20674415</v>
      </c>
      <c r="K171" s="7">
        <v>45778.0914</v>
      </c>
      <c r="L171" s="7">
        <v>1139.606</v>
      </c>
      <c r="M171" s="7">
        <v>0</v>
      </c>
      <c r="N171" s="7">
        <v>0</v>
      </c>
      <c r="O171" s="7">
        <v>0</v>
      </c>
      <c r="P171" s="7">
        <v>0</v>
      </c>
      <c r="Q171" s="7">
        <v>0</v>
      </c>
      <c r="R171" s="7">
        <v>0</v>
      </c>
      <c r="S171" s="7">
        <v>0</v>
      </c>
      <c r="T171" s="8">
        <v>0</v>
      </c>
      <c r="U171" s="22">
        <f t="shared" si="42"/>
        <v>0</v>
      </c>
      <c r="V171" s="23">
        <f t="shared" si="43"/>
        <v>7.796656160886361</v>
      </c>
      <c r="W171" s="23">
        <f t="shared" si="44"/>
        <v>11.574196910237866</v>
      </c>
      <c r="X171" s="23">
        <f t="shared" si="45"/>
        <v>-3.7775407493515054</v>
      </c>
      <c r="Y171" s="23">
        <f t="shared" si="46"/>
        <v>1.5354755773999997</v>
      </c>
      <c r="Z171" s="23">
        <f t="shared" si="56"/>
        <v>-2.2420651719515057</v>
      </c>
      <c r="AA171" s="25">
        <f t="shared" si="47"/>
        <v>-0.19371237497854424</v>
      </c>
      <c r="AB171" s="40">
        <f t="shared" si="48"/>
        <v>1</v>
      </c>
      <c r="AC171" s="23">
        <f t="shared" si="40"/>
        <v>-2.2420651719515057</v>
      </c>
      <c r="AD171" s="23"/>
      <c r="AE171" s="23">
        <f t="shared" si="49"/>
        <v>7.512822029970679</v>
      </c>
      <c r="AF171" s="23">
        <f t="shared" si="50"/>
        <v>4.253120744087781</v>
      </c>
      <c r="AG171" s="23">
        <f t="shared" si="57"/>
        <v>11.765942774058459</v>
      </c>
      <c r="AH171" s="23">
        <f t="shared" si="51"/>
        <v>11.574196910237866</v>
      </c>
      <c r="AI171" s="23">
        <f t="shared" si="52"/>
        <v>0.1917458638205929</v>
      </c>
      <c r="AJ171" s="23">
        <f t="shared" si="58"/>
        <v>1.5354755773999997</v>
      </c>
      <c r="AK171" s="23">
        <f t="shared" si="59"/>
        <v>1.7272214412205926</v>
      </c>
      <c r="AL171" s="25">
        <f t="shared" si="53"/>
        <v>0.14923034873311963</v>
      </c>
      <c r="AM171" s="40" t="str">
        <f t="shared" si="54"/>
        <v>  </v>
      </c>
      <c r="AN171" s="23">
        <f t="shared" si="55"/>
        <v>0</v>
      </c>
    </row>
    <row r="172" spans="1:40" ht="12.75">
      <c r="A172" s="1" t="s">
        <v>168</v>
      </c>
      <c r="B172" s="3">
        <v>6637</v>
      </c>
      <c r="C172" s="4">
        <v>6639.57</v>
      </c>
      <c r="D172" s="18">
        <v>6637</v>
      </c>
      <c r="E172" s="5">
        <v>585.2479624242416</v>
      </c>
      <c r="F172" s="5">
        <v>1056.839665004631</v>
      </c>
      <c r="G172" s="5">
        <f t="shared" si="41"/>
        <v>1642.0876274288726</v>
      </c>
      <c r="H172" s="5">
        <v>725.4371275345195</v>
      </c>
      <c r="I172" s="6">
        <v>3963.99588</v>
      </c>
      <c r="J172" s="7">
        <v>1835080</v>
      </c>
      <c r="K172" s="7">
        <v>37451.1054</v>
      </c>
      <c r="L172" s="7">
        <v>18878.0172</v>
      </c>
      <c r="M172" s="7">
        <v>0</v>
      </c>
      <c r="N172" s="7">
        <v>0</v>
      </c>
      <c r="O172" s="7">
        <v>0</v>
      </c>
      <c r="P172" s="7">
        <v>0</v>
      </c>
      <c r="Q172" s="7">
        <v>0</v>
      </c>
      <c r="R172" s="7">
        <v>0</v>
      </c>
      <c r="S172" s="7">
        <v>0</v>
      </c>
      <c r="T172" s="8">
        <v>0</v>
      </c>
      <c r="U172" s="22">
        <f t="shared" si="42"/>
        <v>0</v>
      </c>
      <c r="V172" s="23">
        <f t="shared" si="43"/>
        <v>15.713261798692034</v>
      </c>
      <c r="W172" s="23">
        <f t="shared" si="44"/>
        <v>26.309040655559997</v>
      </c>
      <c r="X172" s="23">
        <f t="shared" si="45"/>
        <v>-10.595778856867963</v>
      </c>
      <c r="Y172" s="23">
        <f t="shared" si="46"/>
        <v>0.18845488259999998</v>
      </c>
      <c r="Z172" s="23">
        <f t="shared" si="56"/>
        <v>-10.407323974267962</v>
      </c>
      <c r="AA172" s="25">
        <f t="shared" si="47"/>
        <v>-0.3955797594644919</v>
      </c>
      <c r="AB172" s="40">
        <f t="shared" si="48"/>
        <v>1</v>
      </c>
      <c r="AC172" s="23">
        <f t="shared" si="40"/>
        <v>-10.407323974267962</v>
      </c>
      <c r="AD172" s="23"/>
      <c r="AE172" s="23">
        <f t="shared" si="49"/>
        <v>15.257949816543595</v>
      </c>
      <c r="AF172" s="23">
        <f t="shared" si="50"/>
        <v>8.425770877031562</v>
      </c>
      <c r="AG172" s="23">
        <f t="shared" si="57"/>
        <v>23.683720693575157</v>
      </c>
      <c r="AH172" s="23">
        <f t="shared" si="51"/>
        <v>26.309040655559997</v>
      </c>
      <c r="AI172" s="23">
        <f t="shared" si="52"/>
        <v>-2.6253199619848395</v>
      </c>
      <c r="AJ172" s="23">
        <f t="shared" si="58"/>
        <v>0.18845488259999998</v>
      </c>
      <c r="AK172" s="23">
        <f t="shared" si="59"/>
        <v>-2.4368650793848396</v>
      </c>
      <c r="AL172" s="25">
        <f t="shared" si="53"/>
        <v>-0.09262462707357773</v>
      </c>
      <c r="AM172" s="40">
        <f t="shared" si="54"/>
        <v>1</v>
      </c>
      <c r="AN172" s="23">
        <f t="shared" si="55"/>
        <v>-2.4368650793848396</v>
      </c>
    </row>
    <row r="173" spans="1:40" ht="12.75">
      <c r="A173" s="1" t="s">
        <v>169</v>
      </c>
      <c r="B173" s="3">
        <v>10860</v>
      </c>
      <c r="C173" s="4">
        <v>10860</v>
      </c>
      <c r="D173" s="18">
        <v>10860</v>
      </c>
      <c r="E173" s="5">
        <v>527.7565340623545</v>
      </c>
      <c r="F173" s="5">
        <v>1028.243975455703</v>
      </c>
      <c r="G173" s="5">
        <f t="shared" si="41"/>
        <v>1556.0005095180577</v>
      </c>
      <c r="H173" s="5">
        <v>658.6095018202951</v>
      </c>
      <c r="I173" s="6">
        <v>3150.617553777777</v>
      </c>
      <c r="J173" s="7">
        <v>105295516</v>
      </c>
      <c r="K173" s="7">
        <v>83180.6181</v>
      </c>
      <c r="L173" s="7">
        <v>147.7905</v>
      </c>
      <c r="M173" s="7">
        <v>0</v>
      </c>
      <c r="N173" s="7">
        <v>0</v>
      </c>
      <c r="O173" s="7">
        <v>0</v>
      </c>
      <c r="P173" s="7">
        <v>0</v>
      </c>
      <c r="Q173" s="7">
        <v>0</v>
      </c>
      <c r="R173" s="7">
        <v>0</v>
      </c>
      <c r="S173" s="7">
        <v>0</v>
      </c>
      <c r="T173" s="8">
        <v>0</v>
      </c>
      <c r="U173" s="22">
        <f t="shared" si="42"/>
        <v>0</v>
      </c>
      <c r="V173" s="23">
        <f t="shared" si="43"/>
        <v>24.05066472313451</v>
      </c>
      <c r="W173" s="23">
        <f t="shared" si="44"/>
        <v>34.21570663402666</v>
      </c>
      <c r="X173" s="23">
        <f t="shared" si="45"/>
        <v>-10.16504191089215</v>
      </c>
      <c r="Y173" s="23">
        <f t="shared" si="46"/>
        <v>7.664605560599999</v>
      </c>
      <c r="Z173" s="23">
        <f t="shared" si="56"/>
        <v>-2.5004363502921505</v>
      </c>
      <c r="AA173" s="25">
        <f t="shared" si="47"/>
        <v>-0.07307861202566922</v>
      </c>
      <c r="AB173" s="40">
        <f t="shared" si="48"/>
        <v>1</v>
      </c>
      <c r="AC173" s="23">
        <f t="shared" si="40"/>
        <v>-2.5004363502921505</v>
      </c>
      <c r="AD173" s="23"/>
      <c r="AE173" s="23">
        <f t="shared" si="49"/>
        <v>23.65743174671255</v>
      </c>
      <c r="AF173" s="23">
        <f t="shared" si="50"/>
        <v>12.516873582094707</v>
      </c>
      <c r="AG173" s="23">
        <f t="shared" si="57"/>
        <v>36.17430532880726</v>
      </c>
      <c r="AH173" s="23">
        <f t="shared" si="51"/>
        <v>34.21570663402666</v>
      </c>
      <c r="AI173" s="23">
        <f t="shared" si="52"/>
        <v>1.9585986947805978</v>
      </c>
      <c r="AJ173" s="23">
        <f t="shared" si="58"/>
        <v>7.664605560599999</v>
      </c>
      <c r="AK173" s="23">
        <f t="shared" si="59"/>
        <v>9.623204255380596</v>
      </c>
      <c r="AL173" s="25">
        <f t="shared" si="53"/>
        <v>0.28125107449368186</v>
      </c>
      <c r="AM173" s="40" t="str">
        <f t="shared" si="54"/>
        <v>  </v>
      </c>
      <c r="AN173" s="23">
        <f t="shared" si="55"/>
        <v>0</v>
      </c>
    </row>
    <row r="174" spans="1:40" ht="12.75">
      <c r="A174" s="1" t="s">
        <v>170</v>
      </c>
      <c r="B174" s="3">
        <v>5295</v>
      </c>
      <c r="C174" s="4">
        <v>5295</v>
      </c>
      <c r="D174" s="18">
        <v>5295</v>
      </c>
      <c r="E174" s="5">
        <v>482.0990441513107</v>
      </c>
      <c r="F174" s="5">
        <v>996.657257201489</v>
      </c>
      <c r="G174" s="5">
        <f t="shared" si="41"/>
        <v>1478.7563013527997</v>
      </c>
      <c r="H174" s="5">
        <v>692.5200963230166</v>
      </c>
      <c r="I174" s="6">
        <v>3799.3505726222215</v>
      </c>
      <c r="J174" s="7">
        <v>-2641034</v>
      </c>
      <c r="K174" s="7">
        <v>0</v>
      </c>
      <c r="L174" s="7">
        <v>1012.2104000000002</v>
      </c>
      <c r="M174" s="7">
        <v>0</v>
      </c>
      <c r="N174" s="7">
        <v>0</v>
      </c>
      <c r="O174" s="7">
        <v>0</v>
      </c>
      <c r="P174" s="7">
        <v>0</v>
      </c>
      <c r="Q174" s="7">
        <v>0</v>
      </c>
      <c r="R174" s="7">
        <v>0</v>
      </c>
      <c r="S174" s="7">
        <v>0</v>
      </c>
      <c r="T174" s="8">
        <v>0</v>
      </c>
      <c r="U174" s="22">
        <f t="shared" si="42"/>
        <v>0</v>
      </c>
      <c r="V174" s="23">
        <f t="shared" si="43"/>
        <v>11.496908525693446</v>
      </c>
      <c r="W174" s="23">
        <f t="shared" si="44"/>
        <v>20.11756128203466</v>
      </c>
      <c r="X174" s="23">
        <f t="shared" si="45"/>
        <v>-8.620652756341215</v>
      </c>
      <c r="Y174" s="23">
        <f t="shared" si="46"/>
        <v>-0.18914223759999996</v>
      </c>
      <c r="Z174" s="23">
        <f t="shared" si="56"/>
        <v>-8.809794993941216</v>
      </c>
      <c r="AA174" s="25">
        <f t="shared" si="47"/>
        <v>-0.43791565341513433</v>
      </c>
      <c r="AB174" s="40">
        <f t="shared" si="48"/>
        <v>1</v>
      </c>
      <c r="AC174" s="23">
        <f t="shared" si="40"/>
        <v>-8.809794993941216</v>
      </c>
      <c r="AD174" s="23"/>
      <c r="AE174" s="23">
        <f t="shared" si="49"/>
        <v>10.962020461928304</v>
      </c>
      <c r="AF174" s="23">
        <f t="shared" si="50"/>
        <v>6.417064342553152</v>
      </c>
      <c r="AG174" s="23">
        <f t="shared" si="57"/>
        <v>17.379084804481458</v>
      </c>
      <c r="AH174" s="23">
        <f t="shared" si="51"/>
        <v>20.11756128203466</v>
      </c>
      <c r="AI174" s="23">
        <f t="shared" si="52"/>
        <v>-2.7384764775532027</v>
      </c>
      <c r="AJ174" s="23">
        <f t="shared" si="58"/>
        <v>-0.18914223759999996</v>
      </c>
      <c r="AK174" s="23">
        <f t="shared" si="59"/>
        <v>-2.9276187151532027</v>
      </c>
      <c r="AL174" s="25">
        <f t="shared" si="53"/>
        <v>-0.14552552737928617</v>
      </c>
      <c r="AM174" s="40">
        <f t="shared" si="54"/>
        <v>1</v>
      </c>
      <c r="AN174" s="23">
        <f t="shared" si="55"/>
        <v>-2.9276187151532027</v>
      </c>
    </row>
    <row r="175" spans="1:40" ht="12.75">
      <c r="A175" s="1" t="s">
        <v>171</v>
      </c>
      <c r="B175" s="3">
        <v>5522</v>
      </c>
      <c r="C175" s="4">
        <v>5642.56</v>
      </c>
      <c r="D175" s="18">
        <v>5522</v>
      </c>
      <c r="E175" s="5">
        <v>369.40451625643686</v>
      </c>
      <c r="F175" s="5">
        <v>892.55</v>
      </c>
      <c r="G175" s="5">
        <f t="shared" si="41"/>
        <v>1261.9545162564368</v>
      </c>
      <c r="H175" s="5">
        <v>639.6882363071687</v>
      </c>
      <c r="I175" s="6">
        <v>3982.8695411555555</v>
      </c>
      <c r="J175" s="7">
        <v>-217490</v>
      </c>
      <c r="K175" s="7">
        <v>0</v>
      </c>
      <c r="L175" s="7">
        <v>7057.427000000001</v>
      </c>
      <c r="M175" s="7">
        <v>0</v>
      </c>
      <c r="N175" s="7">
        <v>0</v>
      </c>
      <c r="O175" s="7">
        <v>8670</v>
      </c>
      <c r="P175" s="7">
        <v>0</v>
      </c>
      <c r="Q175" s="7">
        <v>0</v>
      </c>
      <c r="R175" s="7">
        <v>0</v>
      </c>
      <c r="S175" s="7">
        <v>0</v>
      </c>
      <c r="T175" s="8">
        <v>0</v>
      </c>
      <c r="U175" s="22">
        <f t="shared" si="42"/>
        <v>8670</v>
      </c>
      <c r="V175" s="23">
        <f t="shared" si="43"/>
        <v>10.500871279656229</v>
      </c>
      <c r="W175" s="23">
        <f t="shared" si="44"/>
        <v>21.99340560626098</v>
      </c>
      <c r="X175" s="23">
        <f t="shared" si="45"/>
        <v>-11.49253432660475</v>
      </c>
      <c r="Y175" s="23">
        <f t="shared" si="46"/>
        <v>6.814700000000085E-05</v>
      </c>
      <c r="Z175" s="23">
        <f t="shared" si="56"/>
        <v>-11.49246617960475</v>
      </c>
      <c r="AA175" s="25">
        <f t="shared" si="47"/>
        <v>-0.522541455623095</v>
      </c>
      <c r="AB175" s="40">
        <f t="shared" si="48"/>
        <v>1</v>
      </c>
      <c r="AC175" s="23">
        <f t="shared" si="40"/>
        <v>-11.49246617960475</v>
      </c>
      <c r="AD175" s="23"/>
      <c r="AE175" s="23">
        <f t="shared" si="49"/>
        <v>9.755917974275262</v>
      </c>
      <c r="AF175" s="23">
        <f t="shared" si="50"/>
        <v>6.181627271554325</v>
      </c>
      <c r="AG175" s="23">
        <f t="shared" si="57"/>
        <v>15.937545245829586</v>
      </c>
      <c r="AH175" s="23">
        <f t="shared" si="51"/>
        <v>21.99340560626098</v>
      </c>
      <c r="AI175" s="23">
        <f t="shared" si="52"/>
        <v>-6.055860360431392</v>
      </c>
      <c r="AJ175" s="23">
        <f t="shared" si="58"/>
        <v>6.814700000000085E-05</v>
      </c>
      <c r="AK175" s="23">
        <f t="shared" si="59"/>
        <v>-6.055792213431392</v>
      </c>
      <c r="AL175" s="25">
        <f t="shared" si="53"/>
        <v>-0.2753458160071152</v>
      </c>
      <c r="AM175" s="40">
        <f t="shared" si="54"/>
        <v>1</v>
      </c>
      <c r="AN175" s="23">
        <f t="shared" si="55"/>
        <v>-6.055792213431392</v>
      </c>
    </row>
    <row r="176" spans="1:40" ht="12.75">
      <c r="A176" s="1" t="s">
        <v>172</v>
      </c>
      <c r="B176" s="3">
        <v>3128</v>
      </c>
      <c r="C176" s="4">
        <v>3128</v>
      </c>
      <c r="D176" s="18">
        <v>3128</v>
      </c>
      <c r="E176" s="5">
        <v>406.71664655219945</v>
      </c>
      <c r="F176" s="5">
        <v>865.2415040258641</v>
      </c>
      <c r="G176" s="5">
        <f t="shared" si="41"/>
        <v>1271.9581505780634</v>
      </c>
      <c r="H176" s="5">
        <v>628.6172217298252</v>
      </c>
      <c r="I176" s="6">
        <v>3051.2727509333326</v>
      </c>
      <c r="J176" s="7">
        <v>9429324</v>
      </c>
      <c r="K176" s="7">
        <v>40807.7612</v>
      </c>
      <c r="L176" s="7">
        <v>1175.8474</v>
      </c>
      <c r="M176" s="7">
        <v>0</v>
      </c>
      <c r="N176" s="7">
        <v>0</v>
      </c>
      <c r="O176" s="7">
        <v>0</v>
      </c>
      <c r="P176" s="7">
        <v>0</v>
      </c>
      <c r="Q176" s="7">
        <v>0</v>
      </c>
      <c r="R176" s="7">
        <v>0</v>
      </c>
      <c r="S176" s="7">
        <v>0</v>
      </c>
      <c r="T176" s="8">
        <v>69204</v>
      </c>
      <c r="U176" s="22">
        <f t="shared" si="42"/>
        <v>69204</v>
      </c>
      <c r="V176" s="23">
        <f t="shared" si="43"/>
        <v>5.944999764579077</v>
      </c>
      <c r="W176" s="23">
        <f t="shared" si="44"/>
        <v>9.544381164919464</v>
      </c>
      <c r="X176" s="23">
        <f t="shared" si="45"/>
        <v>-3.5993814003403877</v>
      </c>
      <c r="Y176" s="23">
        <f t="shared" si="46"/>
        <v>0.7900989365999999</v>
      </c>
      <c r="Z176" s="23">
        <f t="shared" si="56"/>
        <v>-2.809282463740388</v>
      </c>
      <c r="AA176" s="25">
        <f t="shared" si="47"/>
        <v>-0.29433888014300535</v>
      </c>
      <c r="AB176" s="40">
        <f t="shared" si="48"/>
        <v>1</v>
      </c>
      <c r="AC176" s="23">
        <f t="shared" si="40"/>
        <v>-2.809282463740388</v>
      </c>
      <c r="AD176" s="23"/>
      <c r="AE176" s="23">
        <f t="shared" si="49"/>
        <v>5.570159133011455</v>
      </c>
      <c r="AF176" s="23">
        <f t="shared" si="50"/>
        <v>3.441050671749063</v>
      </c>
      <c r="AG176" s="23">
        <f t="shared" si="57"/>
        <v>9.011209804760519</v>
      </c>
      <c r="AH176" s="23">
        <f t="shared" si="51"/>
        <v>9.544381164919464</v>
      </c>
      <c r="AI176" s="23">
        <f t="shared" si="52"/>
        <v>-0.5331713601589456</v>
      </c>
      <c r="AJ176" s="23">
        <f t="shared" si="58"/>
        <v>0.7900989365999999</v>
      </c>
      <c r="AK176" s="23">
        <f t="shared" si="59"/>
        <v>0.25692757644105424</v>
      </c>
      <c r="AL176" s="25">
        <f t="shared" si="53"/>
        <v>0.02691924934697662</v>
      </c>
      <c r="AM176" s="40" t="str">
        <f t="shared" si="54"/>
        <v>  </v>
      </c>
      <c r="AN176" s="23">
        <f t="shared" si="55"/>
        <v>0</v>
      </c>
    </row>
    <row r="177" spans="1:40" ht="12.75">
      <c r="A177" s="1" t="s">
        <v>173</v>
      </c>
      <c r="B177" s="3">
        <v>0</v>
      </c>
      <c r="C177" s="4">
        <v>0</v>
      </c>
      <c r="D177" s="18">
        <v>0</v>
      </c>
      <c r="E177" s="5">
        <v>0</v>
      </c>
      <c r="F177" s="5">
        <v>0</v>
      </c>
      <c r="G177" s="5">
        <f t="shared" si="41"/>
        <v>0</v>
      </c>
      <c r="H177" s="5">
        <v>0</v>
      </c>
      <c r="I177" s="6">
        <v>0</v>
      </c>
      <c r="J177" s="7">
        <v>0</v>
      </c>
      <c r="K177" s="7">
        <v>0</v>
      </c>
      <c r="L177" s="7">
        <v>0</v>
      </c>
      <c r="M177" s="7">
        <v>0</v>
      </c>
      <c r="N177" s="7">
        <v>0</v>
      </c>
      <c r="O177" s="7">
        <v>0</v>
      </c>
      <c r="P177" s="7">
        <v>0</v>
      </c>
      <c r="Q177" s="7">
        <v>0</v>
      </c>
      <c r="R177" s="7">
        <v>0</v>
      </c>
      <c r="S177" s="7">
        <v>0</v>
      </c>
      <c r="T177" s="8">
        <v>0</v>
      </c>
      <c r="U177" s="22">
        <f t="shared" si="42"/>
        <v>0</v>
      </c>
      <c r="V177" s="23">
        <f t="shared" si="43"/>
        <v>0</v>
      </c>
      <c r="W177" s="23">
        <f t="shared" si="44"/>
        <v>0</v>
      </c>
      <c r="X177" s="23">
        <f t="shared" si="45"/>
        <v>0</v>
      </c>
      <c r="Y177" s="23">
        <f t="shared" si="46"/>
        <v>0</v>
      </c>
      <c r="Z177" s="23">
        <f t="shared" si="56"/>
        <v>0</v>
      </c>
      <c r="AA177" s="25"/>
      <c r="AB177" s="40" t="str">
        <f t="shared" si="48"/>
        <v>  </v>
      </c>
      <c r="AC177" s="23">
        <f t="shared" si="40"/>
        <v>0</v>
      </c>
      <c r="AD177" s="23"/>
      <c r="AE177" s="23">
        <f t="shared" si="49"/>
        <v>0</v>
      </c>
      <c r="AF177" s="23">
        <f t="shared" si="50"/>
        <v>0</v>
      </c>
      <c r="AG177" s="23">
        <f t="shared" si="57"/>
        <v>0</v>
      </c>
      <c r="AH177" s="23">
        <f t="shared" si="51"/>
        <v>0</v>
      </c>
      <c r="AI177" s="23">
        <f t="shared" si="52"/>
        <v>0</v>
      </c>
      <c r="AJ177" s="23">
        <f t="shared" si="58"/>
        <v>0</v>
      </c>
      <c r="AK177" s="23">
        <f t="shared" si="59"/>
        <v>0</v>
      </c>
      <c r="AL177" s="25"/>
      <c r="AM177" s="40" t="str">
        <f t="shared" si="54"/>
        <v>  </v>
      </c>
      <c r="AN177" s="23">
        <f t="shared" si="55"/>
        <v>0</v>
      </c>
    </row>
    <row r="178" spans="1:40" ht="12.75">
      <c r="A178" s="1" t="s">
        <v>174</v>
      </c>
      <c r="B178" s="3">
        <v>3925</v>
      </c>
      <c r="C178" s="4">
        <v>3930</v>
      </c>
      <c r="D178" s="18">
        <v>3925</v>
      </c>
      <c r="E178" s="5">
        <v>394.7231688778108</v>
      </c>
      <c r="F178" s="5">
        <v>858.6263390503713</v>
      </c>
      <c r="G178" s="5">
        <f t="shared" si="41"/>
        <v>1253.349507928182</v>
      </c>
      <c r="H178" s="5">
        <v>578.1407478059467</v>
      </c>
      <c r="I178" s="6">
        <v>2872.1533567999995</v>
      </c>
      <c r="J178" s="7">
        <v>5979785</v>
      </c>
      <c r="K178" s="7">
        <v>39283.065</v>
      </c>
      <c r="L178" s="7">
        <v>1075.6668</v>
      </c>
      <c r="M178" s="7">
        <v>0</v>
      </c>
      <c r="N178" s="7">
        <v>0</v>
      </c>
      <c r="O178" s="7">
        <v>0</v>
      </c>
      <c r="P178" s="7">
        <v>0</v>
      </c>
      <c r="Q178" s="7">
        <v>0</v>
      </c>
      <c r="R178" s="7">
        <v>0</v>
      </c>
      <c r="S178" s="7">
        <v>0</v>
      </c>
      <c r="T178" s="8">
        <v>0</v>
      </c>
      <c r="U178" s="22">
        <f t="shared" si="42"/>
        <v>0</v>
      </c>
      <c r="V178" s="23">
        <f t="shared" si="43"/>
        <v>7.188599253756456</v>
      </c>
      <c r="W178" s="23">
        <f t="shared" si="44"/>
        <v>11.273201925439999</v>
      </c>
      <c r="X178" s="23">
        <f t="shared" si="45"/>
        <v>-4.084602671683543</v>
      </c>
      <c r="Y178" s="23">
        <f t="shared" si="46"/>
        <v>0.4709032518</v>
      </c>
      <c r="Z178" s="23">
        <f t="shared" si="56"/>
        <v>-3.613699419883543</v>
      </c>
      <c r="AA178" s="25">
        <f t="shared" si="47"/>
        <v>-0.32055661237900684</v>
      </c>
      <c r="AB178" s="40">
        <f t="shared" si="48"/>
        <v>1</v>
      </c>
      <c r="AC178" s="23">
        <f t="shared" si="40"/>
        <v>-3.613699419883543</v>
      </c>
      <c r="AD178" s="23"/>
      <c r="AE178" s="23">
        <f t="shared" si="49"/>
        <v>6.88715554606536</v>
      </c>
      <c r="AF178" s="23">
        <f t="shared" si="50"/>
        <v>3.9711042614920964</v>
      </c>
      <c r="AG178" s="23">
        <f t="shared" si="57"/>
        <v>10.858259807557456</v>
      </c>
      <c r="AH178" s="23">
        <f t="shared" si="51"/>
        <v>11.273201925439999</v>
      </c>
      <c r="AI178" s="23">
        <f t="shared" si="52"/>
        <v>-0.41494211788254276</v>
      </c>
      <c r="AJ178" s="23">
        <f t="shared" si="58"/>
        <v>0.4709032518</v>
      </c>
      <c r="AK178" s="23">
        <f t="shared" si="59"/>
        <v>0.05596113391745722</v>
      </c>
      <c r="AL178" s="25">
        <f t="shared" si="53"/>
        <v>0.004964085118636162</v>
      </c>
      <c r="AM178" s="40" t="str">
        <f t="shared" si="54"/>
        <v>  </v>
      </c>
      <c r="AN178" s="23">
        <f t="shared" si="55"/>
        <v>0</v>
      </c>
    </row>
    <row r="179" spans="1:40" ht="12.75">
      <c r="A179" s="1" t="s">
        <v>175</v>
      </c>
      <c r="B179" s="3">
        <v>6289</v>
      </c>
      <c r="C179" s="4">
        <v>6316.15</v>
      </c>
      <c r="D179" s="18">
        <v>6289</v>
      </c>
      <c r="E179" s="5">
        <v>425.0717826045142</v>
      </c>
      <c r="F179" s="5">
        <v>919.0868390621339</v>
      </c>
      <c r="G179" s="5">
        <f t="shared" si="41"/>
        <v>1344.158621666648</v>
      </c>
      <c r="H179" s="5">
        <v>608.4246192221858</v>
      </c>
      <c r="I179" s="6">
        <v>3020.4744959999994</v>
      </c>
      <c r="J179" s="7">
        <v>12156830</v>
      </c>
      <c r="K179" s="7">
        <v>42013.3189</v>
      </c>
      <c r="L179" s="7">
        <v>9696.503700000001</v>
      </c>
      <c r="M179" s="7">
        <v>0</v>
      </c>
      <c r="N179" s="7">
        <v>0</v>
      </c>
      <c r="O179" s="7">
        <v>0</v>
      </c>
      <c r="P179" s="7">
        <v>0</v>
      </c>
      <c r="Q179" s="7">
        <v>0</v>
      </c>
      <c r="R179" s="7">
        <v>0</v>
      </c>
      <c r="S179" s="7">
        <v>0</v>
      </c>
      <c r="T179" s="8">
        <v>0</v>
      </c>
      <c r="U179" s="22">
        <f t="shared" si="42"/>
        <v>0</v>
      </c>
      <c r="V179" s="23">
        <f t="shared" si="43"/>
        <v>12.279796001949876</v>
      </c>
      <c r="W179" s="23">
        <f t="shared" si="44"/>
        <v>18.995764105343998</v>
      </c>
      <c r="X179" s="23">
        <f t="shared" si="45"/>
        <v>-6.715968103394122</v>
      </c>
      <c r="Y179" s="23">
        <f t="shared" si="46"/>
        <v>0.9270015825999999</v>
      </c>
      <c r="Z179" s="23">
        <f t="shared" si="56"/>
        <v>-5.788966520794122</v>
      </c>
      <c r="AA179" s="25">
        <f t="shared" si="47"/>
        <v>-0.3047503900706756</v>
      </c>
      <c r="AB179" s="40">
        <f t="shared" si="48"/>
        <v>1</v>
      </c>
      <c r="AC179" s="23">
        <f t="shared" si="40"/>
        <v>-5.788966520794122</v>
      </c>
      <c r="AD179" s="23"/>
      <c r="AE179" s="23">
        <f t="shared" si="49"/>
        <v>11.83477900032617</v>
      </c>
      <c r="AF179" s="23">
        <f t="shared" si="50"/>
        <v>6.696169253004571</v>
      </c>
      <c r="AG179" s="23">
        <f t="shared" si="57"/>
        <v>18.53094825333074</v>
      </c>
      <c r="AH179" s="23">
        <f t="shared" si="51"/>
        <v>18.995764105343998</v>
      </c>
      <c r="AI179" s="23">
        <f t="shared" si="52"/>
        <v>-0.46481585201325615</v>
      </c>
      <c r="AJ179" s="23">
        <f t="shared" si="58"/>
        <v>0.9270015825999999</v>
      </c>
      <c r="AK179" s="23">
        <f t="shared" si="59"/>
        <v>0.4621857305867437</v>
      </c>
      <c r="AL179" s="25">
        <f t="shared" si="53"/>
        <v>0.02433098916282704</v>
      </c>
      <c r="AM179" s="40" t="str">
        <f t="shared" si="54"/>
        <v>  </v>
      </c>
      <c r="AN179" s="23">
        <f t="shared" si="55"/>
        <v>0</v>
      </c>
    </row>
    <row r="180" spans="1:40" ht="12.75">
      <c r="A180" s="1" t="s">
        <v>176</v>
      </c>
      <c r="B180" s="3">
        <v>3214</v>
      </c>
      <c r="C180" s="4">
        <v>3216.25</v>
      </c>
      <c r="D180" s="18">
        <v>3214</v>
      </c>
      <c r="E180" s="5">
        <v>442.1358509018592</v>
      </c>
      <c r="F180" s="5">
        <v>1004.9556889566741</v>
      </c>
      <c r="G180" s="5">
        <f t="shared" si="41"/>
        <v>1447.0915398585332</v>
      </c>
      <c r="H180" s="5">
        <v>697.3195889496068</v>
      </c>
      <c r="I180" s="6">
        <v>3369.4447534222218</v>
      </c>
      <c r="J180" s="7">
        <v>9541222.7669</v>
      </c>
      <c r="K180" s="7">
        <v>40857.2205</v>
      </c>
      <c r="L180" s="7">
        <v>0</v>
      </c>
      <c r="M180" s="7">
        <v>0</v>
      </c>
      <c r="N180" s="7">
        <v>0</v>
      </c>
      <c r="O180" s="7">
        <v>0</v>
      </c>
      <c r="P180" s="7">
        <v>0</v>
      </c>
      <c r="Q180" s="7">
        <v>0</v>
      </c>
      <c r="R180" s="7">
        <v>0</v>
      </c>
      <c r="S180" s="7">
        <v>0</v>
      </c>
      <c r="T180" s="8">
        <v>0</v>
      </c>
      <c r="U180" s="22">
        <f t="shared" si="42"/>
        <v>0</v>
      </c>
      <c r="V180" s="23">
        <f t="shared" si="43"/>
        <v>6.892137367989362</v>
      </c>
      <c r="W180" s="23">
        <f t="shared" si="44"/>
        <v>10.82939543749902</v>
      </c>
      <c r="X180" s="23">
        <f t="shared" si="45"/>
        <v>-3.9372580695096584</v>
      </c>
      <c r="Y180" s="23">
        <f t="shared" si="46"/>
        <v>0.7278252597167999</v>
      </c>
      <c r="Z180" s="23">
        <f t="shared" si="56"/>
        <v>-3.2094328097928586</v>
      </c>
      <c r="AA180" s="25">
        <f t="shared" si="47"/>
        <v>-0.29636306369232157</v>
      </c>
      <c r="AB180" s="40">
        <f t="shared" si="48"/>
        <v>1</v>
      </c>
      <c r="AC180" s="23">
        <f t="shared" si="40"/>
        <v>-3.2094328097928586</v>
      </c>
      <c r="AD180" s="23"/>
      <c r="AE180" s="23">
        <f t="shared" si="49"/>
        <v>6.511333092747456</v>
      </c>
      <c r="AF180" s="23">
        <f t="shared" si="50"/>
        <v>3.9220740280470636</v>
      </c>
      <c r="AG180" s="23">
        <f t="shared" si="57"/>
        <v>10.43340712079452</v>
      </c>
      <c r="AH180" s="23">
        <f t="shared" si="51"/>
        <v>10.82939543749902</v>
      </c>
      <c r="AI180" s="23">
        <f t="shared" si="52"/>
        <v>-0.39598831670449997</v>
      </c>
      <c r="AJ180" s="23">
        <f t="shared" si="58"/>
        <v>0.7278252597167999</v>
      </c>
      <c r="AK180" s="23">
        <f t="shared" si="59"/>
        <v>0.33183694301229993</v>
      </c>
      <c r="AL180" s="25">
        <f t="shared" si="53"/>
        <v>0.0306422408275208</v>
      </c>
      <c r="AM180" s="40" t="str">
        <f t="shared" si="54"/>
        <v>  </v>
      </c>
      <c r="AN180" s="23">
        <f t="shared" si="55"/>
        <v>0</v>
      </c>
    </row>
    <row r="181" spans="1:40" ht="12.75">
      <c r="A181" s="1" t="s">
        <v>177</v>
      </c>
      <c r="B181" s="3">
        <v>0</v>
      </c>
      <c r="C181" s="4">
        <v>0</v>
      </c>
      <c r="D181" s="18">
        <v>0</v>
      </c>
      <c r="E181" s="5">
        <v>0</v>
      </c>
      <c r="F181" s="5">
        <v>0</v>
      </c>
      <c r="G181" s="5">
        <f t="shared" si="41"/>
        <v>0</v>
      </c>
      <c r="H181" s="5">
        <v>0</v>
      </c>
      <c r="I181" s="6">
        <v>0</v>
      </c>
      <c r="J181" s="7">
        <v>0</v>
      </c>
      <c r="K181" s="7">
        <v>0</v>
      </c>
      <c r="L181" s="7">
        <v>0</v>
      </c>
      <c r="M181" s="7">
        <v>0</v>
      </c>
      <c r="N181" s="7">
        <v>0</v>
      </c>
      <c r="O181" s="7">
        <v>0</v>
      </c>
      <c r="P181" s="7">
        <v>0</v>
      </c>
      <c r="Q181" s="7">
        <v>0</v>
      </c>
      <c r="R181" s="7">
        <v>0</v>
      </c>
      <c r="S181" s="7">
        <v>0</v>
      </c>
      <c r="T181" s="8">
        <v>0</v>
      </c>
      <c r="U181" s="22">
        <f t="shared" si="42"/>
        <v>0</v>
      </c>
      <c r="V181" s="23">
        <f t="shared" si="43"/>
        <v>0</v>
      </c>
      <c r="W181" s="23">
        <f t="shared" si="44"/>
        <v>0</v>
      </c>
      <c r="X181" s="23">
        <f t="shared" si="45"/>
        <v>0</v>
      </c>
      <c r="Y181" s="23">
        <f t="shared" si="46"/>
        <v>0</v>
      </c>
      <c r="Z181" s="23">
        <f t="shared" si="56"/>
        <v>0</v>
      </c>
      <c r="AA181" s="25"/>
      <c r="AB181" s="40" t="str">
        <f t="shared" si="48"/>
        <v>  </v>
      </c>
      <c r="AC181" s="23">
        <f t="shared" si="40"/>
        <v>0</v>
      </c>
      <c r="AD181" s="23"/>
      <c r="AE181" s="23">
        <f t="shared" si="49"/>
        <v>0</v>
      </c>
      <c r="AF181" s="23">
        <f t="shared" si="50"/>
        <v>0</v>
      </c>
      <c r="AG181" s="23">
        <f t="shared" si="57"/>
        <v>0</v>
      </c>
      <c r="AH181" s="23">
        <f t="shared" si="51"/>
        <v>0</v>
      </c>
      <c r="AI181" s="23">
        <f t="shared" si="52"/>
        <v>0</v>
      </c>
      <c r="AJ181" s="23">
        <f t="shared" si="58"/>
        <v>0</v>
      </c>
      <c r="AK181" s="23">
        <f t="shared" si="59"/>
        <v>0</v>
      </c>
      <c r="AL181" s="25"/>
      <c r="AM181" s="40" t="str">
        <f t="shared" si="54"/>
        <v>  </v>
      </c>
      <c r="AN181" s="23">
        <f t="shared" si="55"/>
        <v>0</v>
      </c>
    </row>
    <row r="182" spans="1:40" ht="12.75">
      <c r="A182" s="1" t="s">
        <v>178</v>
      </c>
      <c r="B182" s="3">
        <v>2900</v>
      </c>
      <c r="C182" s="4">
        <v>2900</v>
      </c>
      <c r="D182" s="18">
        <v>2900</v>
      </c>
      <c r="E182" s="5">
        <v>383.3864881890428</v>
      </c>
      <c r="F182" s="5">
        <v>930.0266613723572</v>
      </c>
      <c r="G182" s="5">
        <f t="shared" si="41"/>
        <v>1313.4131495614001</v>
      </c>
      <c r="H182" s="5">
        <v>641.6287807568377</v>
      </c>
      <c r="I182" s="6">
        <v>3687.6687443555547</v>
      </c>
      <c r="J182" s="7">
        <v>-2953098</v>
      </c>
      <c r="K182" s="7">
        <v>0</v>
      </c>
      <c r="L182" s="7">
        <v>11527.9346</v>
      </c>
      <c r="M182" s="7">
        <v>0</v>
      </c>
      <c r="N182" s="7">
        <v>0</v>
      </c>
      <c r="O182" s="7">
        <v>0</v>
      </c>
      <c r="P182" s="7">
        <v>0</v>
      </c>
      <c r="Q182" s="7">
        <v>0</v>
      </c>
      <c r="R182" s="7">
        <v>0</v>
      </c>
      <c r="S182" s="7">
        <v>0</v>
      </c>
      <c r="T182" s="8">
        <v>0</v>
      </c>
      <c r="U182" s="22">
        <f t="shared" si="42"/>
        <v>0</v>
      </c>
      <c r="V182" s="23">
        <f t="shared" si="43"/>
        <v>5.66962159792289</v>
      </c>
      <c r="W182" s="23">
        <f t="shared" si="44"/>
        <v>10.694239358631108</v>
      </c>
      <c r="X182" s="23">
        <f t="shared" si="45"/>
        <v>-5.024617760708218</v>
      </c>
      <c r="Y182" s="23">
        <f t="shared" si="46"/>
        <v>-0.20109512139999997</v>
      </c>
      <c r="Z182" s="23">
        <f t="shared" si="56"/>
        <v>-5.225712882108218</v>
      </c>
      <c r="AA182" s="25">
        <f t="shared" si="47"/>
        <v>-0.4886474583992408</v>
      </c>
      <c r="AB182" s="40">
        <f t="shared" si="48"/>
        <v>1</v>
      </c>
      <c r="AC182" s="23">
        <f t="shared" si="40"/>
        <v>-5.225712882108218</v>
      </c>
      <c r="AD182" s="23"/>
      <c r="AE182" s="23">
        <f t="shared" si="49"/>
        <v>5.332457387219284</v>
      </c>
      <c r="AF182" s="23">
        <f t="shared" si="50"/>
        <v>3.256266062340951</v>
      </c>
      <c r="AG182" s="23">
        <f t="shared" si="57"/>
        <v>8.588723449560234</v>
      </c>
      <c r="AH182" s="23">
        <f t="shared" si="51"/>
        <v>10.694239358631108</v>
      </c>
      <c r="AI182" s="23">
        <f t="shared" si="52"/>
        <v>-2.105515909070874</v>
      </c>
      <c r="AJ182" s="23">
        <f t="shared" si="58"/>
        <v>-0.20109512139999997</v>
      </c>
      <c r="AK182" s="23">
        <f t="shared" si="59"/>
        <v>-2.306611030470874</v>
      </c>
      <c r="AL182" s="25">
        <f t="shared" si="53"/>
        <v>-0.21568724554582314</v>
      </c>
      <c r="AM182" s="40">
        <f t="shared" si="54"/>
        <v>1</v>
      </c>
      <c r="AN182" s="23">
        <f t="shared" si="55"/>
        <v>-2.306611030470874</v>
      </c>
    </row>
    <row r="183" spans="1:40" ht="12.75">
      <c r="A183" s="1" t="s">
        <v>179</v>
      </c>
      <c r="B183" s="3">
        <v>18596</v>
      </c>
      <c r="C183" s="4">
        <v>18598</v>
      </c>
      <c r="D183" s="18">
        <v>18596</v>
      </c>
      <c r="E183" s="5">
        <v>535.6263850088573</v>
      </c>
      <c r="F183" s="5">
        <v>1058.1479063753138</v>
      </c>
      <c r="G183" s="5">
        <f t="shared" si="41"/>
        <v>1593.7742913841712</v>
      </c>
      <c r="H183" s="5">
        <v>691.7237187357375</v>
      </c>
      <c r="I183" s="6">
        <v>2854.0675048888884</v>
      </c>
      <c r="J183" s="7">
        <v>118967929</v>
      </c>
      <c r="K183" s="7">
        <v>89223.8246</v>
      </c>
      <c r="L183" s="7">
        <v>8534.090400000001</v>
      </c>
      <c r="M183" s="7">
        <v>0</v>
      </c>
      <c r="N183" s="7">
        <v>0</v>
      </c>
      <c r="O183" s="7">
        <v>0</v>
      </c>
      <c r="P183" s="7">
        <v>0</v>
      </c>
      <c r="Q183" s="7">
        <v>0</v>
      </c>
      <c r="R183" s="7">
        <v>0</v>
      </c>
      <c r="S183" s="7">
        <v>0</v>
      </c>
      <c r="T183" s="8">
        <v>0</v>
      </c>
      <c r="U183" s="22">
        <f t="shared" si="42"/>
        <v>0</v>
      </c>
      <c r="V183" s="23">
        <f t="shared" si="43"/>
        <v>42.501120996189826</v>
      </c>
      <c r="W183" s="23">
        <f t="shared" si="44"/>
        <v>53.07423932091377</v>
      </c>
      <c r="X183" s="23">
        <f t="shared" si="45"/>
        <v>-10.573118324723943</v>
      </c>
      <c r="Y183" s="23">
        <f t="shared" si="46"/>
        <v>8.663448803</v>
      </c>
      <c r="Z183" s="23">
        <f t="shared" si="56"/>
        <v>-1.9096695217239432</v>
      </c>
      <c r="AA183" s="25">
        <f t="shared" si="47"/>
        <v>-0.035981100175117214</v>
      </c>
      <c r="AB183" s="40">
        <f t="shared" si="48"/>
        <v>1</v>
      </c>
      <c r="AC183" s="23">
        <f t="shared" si="40"/>
        <v>-1.9096695217239432</v>
      </c>
      <c r="AD183" s="23"/>
      <c r="AE183" s="23">
        <f t="shared" si="49"/>
        <v>41.49295741161207</v>
      </c>
      <c r="AF183" s="23">
        <f t="shared" si="50"/>
        <v>22.510764978817107</v>
      </c>
      <c r="AG183" s="23">
        <f t="shared" si="57"/>
        <v>64.00372239042917</v>
      </c>
      <c r="AH183" s="23">
        <f t="shared" si="51"/>
        <v>53.07423932091377</v>
      </c>
      <c r="AI183" s="23">
        <f t="shared" si="52"/>
        <v>10.929483069515406</v>
      </c>
      <c r="AJ183" s="23">
        <f t="shared" si="58"/>
        <v>8.663448803</v>
      </c>
      <c r="AK183" s="23">
        <f t="shared" si="59"/>
        <v>19.592931872515408</v>
      </c>
      <c r="AL183" s="25">
        <f t="shared" si="53"/>
        <v>0.36916086077176924</v>
      </c>
      <c r="AM183" s="40" t="str">
        <f t="shared" si="54"/>
        <v>  </v>
      </c>
      <c r="AN183" s="23">
        <f t="shared" si="55"/>
        <v>0</v>
      </c>
    </row>
    <row r="184" spans="1:40" ht="12.75">
      <c r="A184" s="1" t="s">
        <v>180</v>
      </c>
      <c r="B184" s="3">
        <v>17270</v>
      </c>
      <c r="C184" s="4">
        <v>17312.3</v>
      </c>
      <c r="D184" s="18">
        <v>17270</v>
      </c>
      <c r="E184" s="5">
        <v>683.0638593914483</v>
      </c>
      <c r="F184" s="5">
        <v>1147.915795542035</v>
      </c>
      <c r="G184" s="5">
        <f t="shared" si="41"/>
        <v>1830.9796549334833</v>
      </c>
      <c r="H184" s="5">
        <v>689.8505141966474</v>
      </c>
      <c r="I184" s="6">
        <v>3221.5248600888885</v>
      </c>
      <c r="J184" s="7">
        <v>118245348</v>
      </c>
      <c r="K184" s="7">
        <v>88904.4438</v>
      </c>
      <c r="L184" s="7">
        <v>10186.5205</v>
      </c>
      <c r="M184" s="7">
        <v>0</v>
      </c>
      <c r="N184" s="7">
        <v>0</v>
      </c>
      <c r="O184" s="7">
        <v>0</v>
      </c>
      <c r="P184" s="7">
        <v>0</v>
      </c>
      <c r="Q184" s="7">
        <v>0</v>
      </c>
      <c r="R184" s="7">
        <v>0</v>
      </c>
      <c r="S184" s="7">
        <v>0</v>
      </c>
      <c r="T184" s="8">
        <v>0</v>
      </c>
      <c r="U184" s="22">
        <f t="shared" si="42"/>
        <v>0</v>
      </c>
      <c r="V184" s="23">
        <f t="shared" si="43"/>
        <v>43.53473702087736</v>
      </c>
      <c r="W184" s="23">
        <f t="shared" si="44"/>
        <v>55.63573433373511</v>
      </c>
      <c r="X184" s="23">
        <f t="shared" si="45"/>
        <v>-12.10099731285775</v>
      </c>
      <c r="Y184" s="23">
        <f t="shared" si="46"/>
        <v>8.6127560203</v>
      </c>
      <c r="Z184" s="23">
        <f t="shared" si="56"/>
        <v>-3.488241292557749</v>
      </c>
      <c r="AA184" s="25">
        <f t="shared" si="47"/>
        <v>-0.06269785659039338</v>
      </c>
      <c r="AB184" s="40">
        <f t="shared" si="48"/>
        <v>1</v>
      </c>
      <c r="AC184" s="23">
        <f t="shared" si="40"/>
        <v>-3.488241292557749</v>
      </c>
      <c r="AD184" s="23"/>
      <c r="AE184" s="23">
        <f t="shared" si="49"/>
        <v>44.26942609698175</v>
      </c>
      <c r="AF184" s="23">
        <f t="shared" si="50"/>
        <v>20.849007165308176</v>
      </c>
      <c r="AG184" s="23">
        <f t="shared" si="57"/>
        <v>65.11843326228993</v>
      </c>
      <c r="AH184" s="23">
        <f t="shared" si="51"/>
        <v>55.63573433373511</v>
      </c>
      <c r="AI184" s="23">
        <f t="shared" si="52"/>
        <v>9.482698928554818</v>
      </c>
      <c r="AJ184" s="23">
        <f t="shared" si="58"/>
        <v>8.6127560203</v>
      </c>
      <c r="AK184" s="23">
        <f t="shared" si="59"/>
        <v>18.09545494885482</v>
      </c>
      <c r="AL184" s="25">
        <f t="shared" si="53"/>
        <v>0.32524878417723185</v>
      </c>
      <c r="AM184" s="40" t="str">
        <f t="shared" si="54"/>
        <v>  </v>
      </c>
      <c r="AN184" s="23">
        <f t="shared" si="55"/>
        <v>0</v>
      </c>
    </row>
    <row r="185" spans="1:40" ht="12.75">
      <c r="A185" s="1" t="s">
        <v>181</v>
      </c>
      <c r="B185" s="3">
        <v>6218</v>
      </c>
      <c r="C185" s="4">
        <v>6227</v>
      </c>
      <c r="D185" s="18">
        <v>6218</v>
      </c>
      <c r="E185" s="5">
        <v>639.2642688125455</v>
      </c>
      <c r="F185" s="5">
        <v>1086.9</v>
      </c>
      <c r="G185" s="5">
        <f t="shared" si="41"/>
        <v>1726.1642688125457</v>
      </c>
      <c r="H185" s="5">
        <v>704.2933183894662</v>
      </c>
      <c r="I185" s="6">
        <v>3292.1211601777773</v>
      </c>
      <c r="J185" s="7">
        <v>35892909</v>
      </c>
      <c r="K185" s="7">
        <v>52504.6658</v>
      </c>
      <c r="L185" s="7">
        <v>2409.825</v>
      </c>
      <c r="M185" s="7">
        <v>0</v>
      </c>
      <c r="N185" s="7">
        <v>0</v>
      </c>
      <c r="O185" s="7">
        <v>0</v>
      </c>
      <c r="P185" s="7">
        <v>0</v>
      </c>
      <c r="Q185" s="7">
        <v>0</v>
      </c>
      <c r="R185" s="7">
        <v>0</v>
      </c>
      <c r="S185" s="7">
        <v>0</v>
      </c>
      <c r="T185" s="8">
        <v>0</v>
      </c>
      <c r="U185" s="22">
        <f t="shared" si="42"/>
        <v>0</v>
      </c>
      <c r="V185" s="23">
        <f t="shared" si="43"/>
        <v>15.11258527722211</v>
      </c>
      <c r="W185" s="23">
        <f t="shared" si="44"/>
        <v>20.47040937398542</v>
      </c>
      <c r="X185" s="23">
        <f t="shared" si="45"/>
        <v>-5.357824096763309</v>
      </c>
      <c r="Y185" s="23">
        <f t="shared" si="46"/>
        <v>2.6392039388</v>
      </c>
      <c r="Z185" s="23">
        <f t="shared" si="56"/>
        <v>-2.718620157963309</v>
      </c>
      <c r="AA185" s="25">
        <f t="shared" si="47"/>
        <v>-0.13280731754286437</v>
      </c>
      <c r="AB185" s="40">
        <f t="shared" si="48"/>
        <v>1</v>
      </c>
      <c r="AC185" s="23">
        <f t="shared" si="40"/>
        <v>-2.718620157963309</v>
      </c>
      <c r="AD185" s="23"/>
      <c r="AE185" s="23">
        <f t="shared" si="49"/>
        <v>15.02660519286697</v>
      </c>
      <c r="AF185" s="23">
        <f t="shared" si="50"/>
        <v>7.663767744054976</v>
      </c>
      <c r="AG185" s="23">
        <f t="shared" si="57"/>
        <v>22.690372936921946</v>
      </c>
      <c r="AH185" s="23">
        <f t="shared" si="51"/>
        <v>20.47040937398542</v>
      </c>
      <c r="AI185" s="23">
        <f t="shared" si="52"/>
        <v>2.2199635629365275</v>
      </c>
      <c r="AJ185" s="23">
        <f t="shared" si="58"/>
        <v>2.6392039388</v>
      </c>
      <c r="AK185" s="23">
        <f t="shared" si="59"/>
        <v>4.859167501736527</v>
      </c>
      <c r="AL185" s="25">
        <f t="shared" si="53"/>
        <v>0.23737519914534508</v>
      </c>
      <c r="AM185" s="40" t="str">
        <f t="shared" si="54"/>
        <v>  </v>
      </c>
      <c r="AN185" s="23">
        <f t="shared" si="55"/>
        <v>0</v>
      </c>
    </row>
    <row r="186" spans="1:40" ht="12.75">
      <c r="A186" s="1" t="s">
        <v>182</v>
      </c>
      <c r="B186" s="3">
        <v>41082</v>
      </c>
      <c r="C186" s="4">
        <v>41084</v>
      </c>
      <c r="D186" s="18">
        <v>41082</v>
      </c>
      <c r="E186" s="5">
        <v>1049.169290324431</v>
      </c>
      <c r="F186" s="5">
        <v>1403.84</v>
      </c>
      <c r="G186" s="5">
        <f t="shared" si="41"/>
        <v>2453.009290324431</v>
      </c>
      <c r="H186" s="5">
        <v>798.6322437846303</v>
      </c>
      <c r="I186" s="6">
        <v>4091.892246577777</v>
      </c>
      <c r="J186" s="7">
        <v>743772140.4675</v>
      </c>
      <c r="K186" s="7">
        <v>365387.2861</v>
      </c>
      <c r="L186" s="7">
        <v>47706.1369</v>
      </c>
      <c r="M186" s="7">
        <v>0</v>
      </c>
      <c r="N186" s="7">
        <v>0</v>
      </c>
      <c r="O186" s="7">
        <v>0</v>
      </c>
      <c r="P186" s="7">
        <v>1444379</v>
      </c>
      <c r="Q186" s="7">
        <v>0</v>
      </c>
      <c r="R186" s="7">
        <v>0</v>
      </c>
      <c r="S186" s="7">
        <v>12397</v>
      </c>
      <c r="T186" s="8">
        <v>0</v>
      </c>
      <c r="U186" s="22">
        <f t="shared" si="42"/>
        <v>1456776</v>
      </c>
      <c r="V186" s="23">
        <f t="shared" si="43"/>
        <v>133.58393750426845</v>
      </c>
      <c r="W186" s="23">
        <f t="shared" si="44"/>
        <v>168.10311727390823</v>
      </c>
      <c r="X186" s="23">
        <f t="shared" si="45"/>
        <v>-34.51917976963978</v>
      </c>
      <c r="Y186" s="23">
        <f t="shared" si="46"/>
        <v>55.42146353665999</v>
      </c>
      <c r="Z186" s="23">
        <f t="shared" si="56"/>
        <v>20.902283767020215</v>
      </c>
      <c r="AA186" s="25">
        <f t="shared" si="47"/>
        <v>0.12434203544817024</v>
      </c>
      <c r="AB186" s="40" t="str">
        <f t="shared" si="48"/>
        <v>  </v>
      </c>
      <c r="AC186" s="23">
        <f t="shared" si="40"/>
        <v>0</v>
      </c>
      <c r="AD186" s="23"/>
      <c r="AE186" s="23">
        <f t="shared" si="49"/>
        <v>141.08433873115158</v>
      </c>
      <c r="AF186" s="23">
        <f t="shared" si="50"/>
        <v>57.416467218530315</v>
      </c>
      <c r="AG186" s="23">
        <f t="shared" si="57"/>
        <v>198.50080594968188</v>
      </c>
      <c r="AH186" s="23">
        <f t="shared" si="51"/>
        <v>168.10311727390823</v>
      </c>
      <c r="AI186" s="23">
        <f t="shared" si="52"/>
        <v>30.39768867577365</v>
      </c>
      <c r="AJ186" s="23">
        <f t="shared" si="58"/>
        <v>55.42146353665999</v>
      </c>
      <c r="AK186" s="23">
        <f t="shared" si="59"/>
        <v>85.81915221243364</v>
      </c>
      <c r="AL186" s="25">
        <f t="shared" si="53"/>
        <v>0.510514936332795</v>
      </c>
      <c r="AM186" s="40" t="str">
        <f t="shared" si="54"/>
        <v>  </v>
      </c>
      <c r="AN186" s="23">
        <f t="shared" si="55"/>
        <v>0</v>
      </c>
    </row>
    <row r="187" spans="1:40" ht="12.75">
      <c r="A187" s="1" t="s">
        <v>183</v>
      </c>
      <c r="B187" s="3">
        <v>5319</v>
      </c>
      <c r="C187" s="4">
        <v>5319</v>
      </c>
      <c r="D187" s="18">
        <v>5319</v>
      </c>
      <c r="E187" s="5">
        <v>463.7690877643063</v>
      </c>
      <c r="F187" s="5">
        <v>1017.8</v>
      </c>
      <c r="G187" s="5">
        <f t="shared" si="41"/>
        <v>1481.5690877643062</v>
      </c>
      <c r="H187" s="5">
        <v>718.1429139861557</v>
      </c>
      <c r="I187" s="6">
        <v>4267.510672533333</v>
      </c>
      <c r="J187" s="7">
        <v>8472303</v>
      </c>
      <c r="K187" s="7">
        <v>40384.7579</v>
      </c>
      <c r="L187" s="7">
        <v>3331.5906</v>
      </c>
      <c r="M187" s="7">
        <v>0</v>
      </c>
      <c r="N187" s="7">
        <v>0</v>
      </c>
      <c r="O187" s="7">
        <v>0</v>
      </c>
      <c r="P187" s="7">
        <v>0</v>
      </c>
      <c r="Q187" s="7">
        <v>0</v>
      </c>
      <c r="R187" s="7">
        <v>0</v>
      </c>
      <c r="S187" s="7">
        <v>0</v>
      </c>
      <c r="T187" s="8">
        <v>0</v>
      </c>
      <c r="U187" s="22">
        <f t="shared" si="42"/>
        <v>0</v>
      </c>
      <c r="V187" s="23">
        <f t="shared" si="43"/>
        <v>11.700268137310708</v>
      </c>
      <c r="W187" s="23">
        <f t="shared" si="44"/>
        <v>22.698889267204795</v>
      </c>
      <c r="X187" s="23">
        <f t="shared" si="45"/>
        <v>-10.998621129894087</v>
      </c>
      <c r="Y187" s="23">
        <f t="shared" si="46"/>
        <v>0.6537221645</v>
      </c>
      <c r="Z187" s="23">
        <f t="shared" si="56"/>
        <v>-10.344898965394087</v>
      </c>
      <c r="AA187" s="25">
        <f t="shared" si="47"/>
        <v>-0.45574472140979727</v>
      </c>
      <c r="AB187" s="40">
        <f t="shared" si="48"/>
        <v>1</v>
      </c>
      <c r="AC187" s="23">
        <f t="shared" si="40"/>
        <v>-10.344898965394087</v>
      </c>
      <c r="AD187" s="23"/>
      <c r="AE187" s="23">
        <f t="shared" si="49"/>
        <v>11.032652368945682</v>
      </c>
      <c r="AF187" s="23">
        <f t="shared" si="50"/>
        <v>6.684653779111634</v>
      </c>
      <c r="AG187" s="23">
        <f t="shared" si="57"/>
        <v>17.717306148057315</v>
      </c>
      <c r="AH187" s="23">
        <f t="shared" si="51"/>
        <v>22.698889267204795</v>
      </c>
      <c r="AI187" s="23">
        <f t="shared" si="52"/>
        <v>-4.98158311914748</v>
      </c>
      <c r="AJ187" s="23">
        <f t="shared" si="58"/>
        <v>0.6537221645</v>
      </c>
      <c r="AK187" s="23">
        <f t="shared" si="59"/>
        <v>-4.32786095464748</v>
      </c>
      <c r="AL187" s="25">
        <f t="shared" si="53"/>
        <v>-0.19066399697805236</v>
      </c>
      <c r="AM187" s="40">
        <f t="shared" si="54"/>
        <v>1</v>
      </c>
      <c r="AN187" s="23">
        <f t="shared" si="55"/>
        <v>-4.32786095464748</v>
      </c>
    </row>
    <row r="188" spans="1:40" ht="12.75">
      <c r="A188" s="1" t="s">
        <v>184</v>
      </c>
      <c r="B188" s="3">
        <v>8276</v>
      </c>
      <c r="C188" s="4">
        <v>8384.1</v>
      </c>
      <c r="D188" s="18">
        <v>8276</v>
      </c>
      <c r="E188" s="5">
        <v>509.651217544485</v>
      </c>
      <c r="F188" s="5">
        <v>1055.2365265512851</v>
      </c>
      <c r="G188" s="5">
        <f t="shared" si="41"/>
        <v>1564.8877440957701</v>
      </c>
      <c r="H188" s="5">
        <v>769.320633317669</v>
      </c>
      <c r="I188" s="6">
        <v>3735.8361479111104</v>
      </c>
      <c r="J188" s="7">
        <v>-33116834</v>
      </c>
      <c r="K188" s="7">
        <v>0</v>
      </c>
      <c r="L188" s="7">
        <v>20105.4334</v>
      </c>
      <c r="M188" s="7">
        <v>0</v>
      </c>
      <c r="N188" s="7">
        <v>0</v>
      </c>
      <c r="O188" s="7">
        <v>0</v>
      </c>
      <c r="P188" s="7">
        <v>0</v>
      </c>
      <c r="Q188" s="7">
        <v>0</v>
      </c>
      <c r="R188" s="7">
        <v>0</v>
      </c>
      <c r="S188" s="7">
        <v>0</v>
      </c>
      <c r="T188" s="8">
        <v>0</v>
      </c>
      <c r="U188" s="22">
        <f t="shared" si="42"/>
        <v>0</v>
      </c>
      <c r="V188" s="23">
        <f t="shared" si="43"/>
        <v>19.317908531473623</v>
      </c>
      <c r="W188" s="23">
        <f t="shared" si="44"/>
        <v>30.917779960112348</v>
      </c>
      <c r="X188" s="23">
        <f t="shared" si="45"/>
        <v>-11.599871428638725</v>
      </c>
      <c r="Y188" s="23">
        <f t="shared" si="46"/>
        <v>-2.3643066146</v>
      </c>
      <c r="Z188" s="23">
        <f t="shared" si="56"/>
        <v>-13.964178043238725</v>
      </c>
      <c r="AA188" s="25">
        <f t="shared" si="47"/>
        <v>-0.45165526312866555</v>
      </c>
      <c r="AB188" s="40">
        <f t="shared" si="48"/>
        <v>1</v>
      </c>
      <c r="AC188" s="23">
        <f t="shared" si="40"/>
        <v>-13.964178043238725</v>
      </c>
      <c r="AD188" s="23"/>
      <c r="AE188" s="23">
        <f t="shared" si="49"/>
        <v>18.13141535819123</v>
      </c>
      <c r="AF188" s="23">
        <f t="shared" si="50"/>
        <v>11.1420707323398</v>
      </c>
      <c r="AG188" s="23">
        <f t="shared" si="57"/>
        <v>29.27348609053103</v>
      </c>
      <c r="AH188" s="23">
        <f t="shared" si="51"/>
        <v>30.917779960112348</v>
      </c>
      <c r="AI188" s="23">
        <f t="shared" si="52"/>
        <v>-1.6442938695813183</v>
      </c>
      <c r="AJ188" s="23">
        <f t="shared" si="58"/>
        <v>-2.3643066146</v>
      </c>
      <c r="AK188" s="23">
        <f t="shared" si="59"/>
        <v>-4.0086004841813185</v>
      </c>
      <c r="AL188" s="25">
        <f t="shared" si="53"/>
        <v>-0.12965356792605726</v>
      </c>
      <c r="AM188" s="40">
        <f t="shared" si="54"/>
        <v>1</v>
      </c>
      <c r="AN188" s="23">
        <f t="shared" si="55"/>
        <v>-4.0086004841813185</v>
      </c>
    </row>
    <row r="189" spans="1:40" ht="12.75">
      <c r="A189" s="1" t="s">
        <v>185</v>
      </c>
      <c r="B189" s="3">
        <v>11634</v>
      </c>
      <c r="C189" s="4">
        <v>11634</v>
      </c>
      <c r="D189" s="18">
        <v>11634</v>
      </c>
      <c r="E189" s="5">
        <v>509.81153080612125</v>
      </c>
      <c r="F189" s="5">
        <v>987.6389749185151</v>
      </c>
      <c r="G189" s="5">
        <f t="shared" si="41"/>
        <v>1497.4505057246365</v>
      </c>
      <c r="H189" s="5">
        <v>640.6565223475787</v>
      </c>
      <c r="I189" s="6">
        <v>2883.117901155555</v>
      </c>
      <c r="J189" s="7">
        <v>117588055.0196</v>
      </c>
      <c r="K189" s="7">
        <v>88613.9203</v>
      </c>
      <c r="L189" s="7">
        <v>8420.600800000002</v>
      </c>
      <c r="M189" s="7">
        <v>0</v>
      </c>
      <c r="N189" s="7">
        <v>0</v>
      </c>
      <c r="O189" s="7">
        <v>0</v>
      </c>
      <c r="P189" s="7">
        <v>0</v>
      </c>
      <c r="Q189" s="7">
        <v>0</v>
      </c>
      <c r="R189" s="7">
        <v>0</v>
      </c>
      <c r="S189" s="7">
        <v>0</v>
      </c>
      <c r="T189" s="8">
        <v>43345</v>
      </c>
      <c r="U189" s="22">
        <f t="shared" si="42"/>
        <v>43345</v>
      </c>
      <c r="V189" s="23">
        <f t="shared" si="43"/>
        <v>24.87473716459215</v>
      </c>
      <c r="W189" s="23">
        <f t="shared" si="44"/>
        <v>33.54219366204373</v>
      </c>
      <c r="X189" s="23">
        <f t="shared" si="45"/>
        <v>-8.667456497451578</v>
      </c>
      <c r="Y189" s="23">
        <f t="shared" si="46"/>
        <v>8.6067194825112</v>
      </c>
      <c r="Z189" s="23">
        <f t="shared" si="56"/>
        <v>-0.06073701494037742</v>
      </c>
      <c r="AA189" s="25">
        <f t="shared" si="47"/>
        <v>-0.0018107645418882453</v>
      </c>
      <c r="AB189" s="40">
        <f t="shared" si="48"/>
        <v>1</v>
      </c>
      <c r="AC189" s="23">
        <f t="shared" si="40"/>
        <v>-0.06073701494037742</v>
      </c>
      <c r="AD189" s="23"/>
      <c r="AE189" s="23">
        <f t="shared" si="49"/>
        <v>24.389874857040592</v>
      </c>
      <c r="AF189" s="23">
        <f t="shared" si="50"/>
        <v>13.04344646673553</v>
      </c>
      <c r="AG189" s="23">
        <f t="shared" si="57"/>
        <v>37.43332132377612</v>
      </c>
      <c r="AH189" s="23">
        <f t="shared" si="51"/>
        <v>33.54219366204373</v>
      </c>
      <c r="AI189" s="23">
        <f t="shared" si="52"/>
        <v>3.8911276617323907</v>
      </c>
      <c r="AJ189" s="23">
        <f t="shared" si="58"/>
        <v>8.6067194825112</v>
      </c>
      <c r="AK189" s="23">
        <f t="shared" si="59"/>
        <v>12.497847144243591</v>
      </c>
      <c r="AL189" s="25">
        <f t="shared" si="53"/>
        <v>0.3726007687561034</v>
      </c>
      <c r="AM189" s="40" t="str">
        <f t="shared" si="54"/>
        <v>  </v>
      </c>
      <c r="AN189" s="23">
        <f t="shared" si="55"/>
        <v>0</v>
      </c>
    </row>
    <row r="190" spans="1:40" ht="12.75">
      <c r="A190" s="1" t="s">
        <v>186</v>
      </c>
      <c r="B190" s="3">
        <v>10975</v>
      </c>
      <c r="C190" s="4">
        <v>10977</v>
      </c>
      <c r="D190" s="18">
        <v>10975</v>
      </c>
      <c r="E190" s="5">
        <v>537.682734997333</v>
      </c>
      <c r="F190" s="5">
        <v>1060.5432078619501</v>
      </c>
      <c r="G190" s="5">
        <f t="shared" si="41"/>
        <v>1598.2259428592831</v>
      </c>
      <c r="H190" s="5">
        <v>681.5196337783362</v>
      </c>
      <c r="I190" s="6">
        <v>3067.991478933333</v>
      </c>
      <c r="J190" s="7">
        <v>85651501</v>
      </c>
      <c r="K190" s="7">
        <v>74497.9634</v>
      </c>
      <c r="L190" s="7">
        <v>6740.5559</v>
      </c>
      <c r="M190" s="7">
        <v>5040000</v>
      </c>
      <c r="N190" s="7">
        <v>0</v>
      </c>
      <c r="O190" s="7">
        <v>0</v>
      </c>
      <c r="P190" s="7">
        <v>0</v>
      </c>
      <c r="Q190" s="7">
        <v>0</v>
      </c>
      <c r="R190" s="7">
        <v>0</v>
      </c>
      <c r="S190" s="7">
        <v>0</v>
      </c>
      <c r="T190" s="8">
        <v>0</v>
      </c>
      <c r="U190" s="22">
        <f t="shared" si="42"/>
        <v>0</v>
      </c>
      <c r="V190" s="23">
        <f t="shared" si="43"/>
        <v>25.02020770359787</v>
      </c>
      <c r="W190" s="23">
        <f t="shared" si="44"/>
        <v>33.671206481293325</v>
      </c>
      <c r="X190" s="23">
        <f t="shared" si="45"/>
        <v>-8.650998777695456</v>
      </c>
      <c r="Y190" s="23">
        <f t="shared" si="46"/>
        <v>11.2881465913</v>
      </c>
      <c r="Z190" s="23">
        <f t="shared" si="56"/>
        <v>2.6371478136045443</v>
      </c>
      <c r="AA190" s="25">
        <f t="shared" si="47"/>
        <v>0.07832056196351804</v>
      </c>
      <c r="AB190" s="40" t="str">
        <f t="shared" si="48"/>
        <v>  </v>
      </c>
      <c r="AC190" s="23">
        <f t="shared" si="40"/>
        <v>0</v>
      </c>
      <c r="AD190" s="23"/>
      <c r="AE190" s="23">
        <f t="shared" si="49"/>
        <v>24.556741612032884</v>
      </c>
      <c r="AF190" s="23">
        <f t="shared" si="50"/>
        <v>13.089436466255169</v>
      </c>
      <c r="AG190" s="23">
        <f t="shared" si="57"/>
        <v>37.64617807828805</v>
      </c>
      <c r="AH190" s="23">
        <f t="shared" si="51"/>
        <v>33.671206481293325</v>
      </c>
      <c r="AI190" s="23">
        <f t="shared" si="52"/>
        <v>3.9749715969947275</v>
      </c>
      <c r="AJ190" s="23">
        <f t="shared" si="58"/>
        <v>11.2881465913</v>
      </c>
      <c r="AK190" s="23">
        <f t="shared" si="59"/>
        <v>15.263118188294728</v>
      </c>
      <c r="AL190" s="25">
        <f t="shared" si="53"/>
        <v>0.4532988206637158</v>
      </c>
      <c r="AM190" s="40" t="str">
        <f t="shared" si="54"/>
        <v>  </v>
      </c>
      <c r="AN190" s="23">
        <f t="shared" si="55"/>
        <v>0</v>
      </c>
    </row>
    <row r="191" spans="1:40" ht="12.75">
      <c r="A191" s="1" t="s">
        <v>187</v>
      </c>
      <c r="B191" s="3">
        <v>19740</v>
      </c>
      <c r="C191" s="4">
        <v>19740</v>
      </c>
      <c r="D191" s="18">
        <v>19740</v>
      </c>
      <c r="E191" s="5">
        <v>598.1982177959096</v>
      </c>
      <c r="F191" s="5">
        <v>941.6051032942084</v>
      </c>
      <c r="G191" s="5">
        <f t="shared" si="41"/>
        <v>1539.803321090118</v>
      </c>
      <c r="H191" s="5">
        <v>603.7232470192647</v>
      </c>
      <c r="I191" s="6">
        <v>2718.4117791999993</v>
      </c>
      <c r="J191" s="7">
        <v>101559727.2751</v>
      </c>
      <c r="K191" s="7">
        <v>81529.3995</v>
      </c>
      <c r="L191" s="7">
        <v>21920.3283</v>
      </c>
      <c r="M191" s="7">
        <v>0</v>
      </c>
      <c r="N191" s="7">
        <v>0</v>
      </c>
      <c r="O191" s="7">
        <v>0</v>
      </c>
      <c r="P191" s="7">
        <v>0</v>
      </c>
      <c r="Q191" s="7">
        <v>0</v>
      </c>
      <c r="R191" s="7">
        <v>0</v>
      </c>
      <c r="S191" s="7">
        <v>0</v>
      </c>
      <c r="T191" s="8">
        <v>0</v>
      </c>
      <c r="U191" s="22">
        <f t="shared" si="42"/>
        <v>0</v>
      </c>
      <c r="V191" s="23">
        <f t="shared" si="43"/>
        <v>42.313214454479215</v>
      </c>
      <c r="W191" s="23">
        <f t="shared" si="44"/>
        <v>53.66144852140798</v>
      </c>
      <c r="X191" s="23">
        <f t="shared" si="45"/>
        <v>-11.348234066928768</v>
      </c>
      <c r="Y191" s="23">
        <f t="shared" si="46"/>
        <v>7.415750091607199</v>
      </c>
      <c r="Z191" s="23">
        <f t="shared" si="56"/>
        <v>-3.932483975321569</v>
      </c>
      <c r="AA191" s="25">
        <f t="shared" si="47"/>
        <v>-0.07328322443164617</v>
      </c>
      <c r="AB191" s="40">
        <f t="shared" si="48"/>
        <v>1</v>
      </c>
      <c r="AC191" s="23">
        <f t="shared" si="40"/>
        <v>-3.932483975321569</v>
      </c>
      <c r="AD191" s="23"/>
      <c r="AE191" s="23">
        <f t="shared" si="49"/>
        <v>42.5540045816465</v>
      </c>
      <c r="AF191" s="23">
        <f t="shared" si="50"/>
        <v>20.8556195682805</v>
      </c>
      <c r="AG191" s="23">
        <f t="shared" si="57"/>
        <v>63.409624149927</v>
      </c>
      <c r="AH191" s="23">
        <f t="shared" si="51"/>
        <v>53.66144852140798</v>
      </c>
      <c r="AI191" s="23">
        <f t="shared" si="52"/>
        <v>9.748175628519014</v>
      </c>
      <c r="AJ191" s="23">
        <f t="shared" si="58"/>
        <v>7.415750091607199</v>
      </c>
      <c r="AK191" s="23">
        <f t="shared" si="59"/>
        <v>17.163925720126215</v>
      </c>
      <c r="AL191" s="25">
        <f t="shared" si="53"/>
        <v>0.3198558032453922</v>
      </c>
      <c r="AM191" s="40" t="str">
        <f t="shared" si="54"/>
        <v>  </v>
      </c>
      <c r="AN191" s="23">
        <f t="shared" si="55"/>
        <v>0</v>
      </c>
    </row>
    <row r="192" spans="1:40" ht="12.75">
      <c r="A192" s="1" t="s">
        <v>188</v>
      </c>
      <c r="B192" s="3">
        <v>5254</v>
      </c>
      <c r="C192" s="4">
        <v>5255</v>
      </c>
      <c r="D192" s="18">
        <v>5254</v>
      </c>
      <c r="E192" s="5">
        <v>433.1477827472334</v>
      </c>
      <c r="F192" s="5">
        <v>912.54</v>
      </c>
      <c r="G192" s="5">
        <f t="shared" si="41"/>
        <v>1345.6877827472333</v>
      </c>
      <c r="H192" s="5">
        <v>633.8838285134576</v>
      </c>
      <c r="I192" s="6">
        <v>3192.227727288888</v>
      </c>
      <c r="J192" s="7">
        <v>4025163</v>
      </c>
      <c r="K192" s="7">
        <v>38419.122</v>
      </c>
      <c r="L192" s="7">
        <v>1015.6549</v>
      </c>
      <c r="M192" s="7">
        <v>0</v>
      </c>
      <c r="N192" s="7">
        <v>0</v>
      </c>
      <c r="O192" s="7">
        <v>0</v>
      </c>
      <c r="P192" s="7">
        <v>0</v>
      </c>
      <c r="Q192" s="7">
        <v>0</v>
      </c>
      <c r="R192" s="7">
        <v>0</v>
      </c>
      <c r="S192" s="7">
        <v>0</v>
      </c>
      <c r="T192" s="8">
        <v>0</v>
      </c>
      <c r="U192" s="22">
        <f t="shared" si="42"/>
        <v>0</v>
      </c>
      <c r="V192" s="23">
        <f t="shared" si="43"/>
        <v>10.400669245563671</v>
      </c>
      <c r="W192" s="23">
        <f t="shared" si="44"/>
        <v>16.771964479175818</v>
      </c>
      <c r="X192" s="23">
        <f t="shared" si="45"/>
        <v>-6.3712952336121464</v>
      </c>
      <c r="Y192" s="23">
        <f t="shared" si="46"/>
        <v>0.3292465129</v>
      </c>
      <c r="Z192" s="23">
        <f t="shared" si="56"/>
        <v>-6.042048720712146</v>
      </c>
      <c r="AA192" s="25">
        <f t="shared" si="47"/>
        <v>-0.36024693041855615</v>
      </c>
      <c r="AB192" s="40">
        <f t="shared" si="48"/>
        <v>1</v>
      </c>
      <c r="AC192" s="23">
        <f t="shared" si="40"/>
        <v>-6.042048720712146</v>
      </c>
      <c r="AD192" s="23"/>
      <c r="AE192" s="23">
        <f t="shared" si="49"/>
        <v>9.89834105477555</v>
      </c>
      <c r="AF192" s="23">
        <f t="shared" si="50"/>
        <v>5.828244861266986</v>
      </c>
      <c r="AG192" s="23">
        <f t="shared" si="57"/>
        <v>15.726585916042536</v>
      </c>
      <c r="AH192" s="23">
        <f t="shared" si="51"/>
        <v>16.771964479175818</v>
      </c>
      <c r="AI192" s="23">
        <f t="shared" si="52"/>
        <v>-1.0453785631332817</v>
      </c>
      <c r="AJ192" s="23">
        <f t="shared" si="58"/>
        <v>0.3292465129</v>
      </c>
      <c r="AK192" s="23">
        <f t="shared" si="59"/>
        <v>-0.7161320502332817</v>
      </c>
      <c r="AL192" s="25">
        <f t="shared" si="53"/>
        <v>-0.042698161632910445</v>
      </c>
      <c r="AM192" s="40">
        <f t="shared" si="54"/>
        <v>1</v>
      </c>
      <c r="AN192" s="23">
        <f t="shared" si="55"/>
        <v>-0.7161320502332817</v>
      </c>
    </row>
    <row r="193" spans="1:40" ht="12.75">
      <c r="A193" s="1" t="s">
        <v>189</v>
      </c>
      <c r="B193" s="3">
        <v>7273</v>
      </c>
      <c r="C193" s="4">
        <v>7281</v>
      </c>
      <c r="D193" s="18">
        <v>7273</v>
      </c>
      <c r="E193" s="5">
        <v>587.0948191717143</v>
      </c>
      <c r="F193" s="5">
        <v>1106.38</v>
      </c>
      <c r="G193" s="5">
        <f t="shared" si="41"/>
        <v>1693.4748191717144</v>
      </c>
      <c r="H193" s="5">
        <v>648.4866072072911</v>
      </c>
      <c r="I193" s="6">
        <v>4030.0061175111105</v>
      </c>
      <c r="J193" s="7">
        <v>14634283.5956</v>
      </c>
      <c r="K193" s="7">
        <v>43108.3533</v>
      </c>
      <c r="L193" s="7">
        <v>3306.511</v>
      </c>
      <c r="M193" s="7">
        <v>0</v>
      </c>
      <c r="N193" s="7">
        <v>0</v>
      </c>
      <c r="O193" s="7">
        <v>0</v>
      </c>
      <c r="P193" s="7">
        <v>0</v>
      </c>
      <c r="Q193" s="7">
        <v>0</v>
      </c>
      <c r="R193" s="7">
        <v>0</v>
      </c>
      <c r="S193" s="7">
        <v>0</v>
      </c>
      <c r="T193" s="8">
        <v>0</v>
      </c>
      <c r="U193" s="22">
        <f t="shared" si="42"/>
        <v>0</v>
      </c>
      <c r="V193" s="23">
        <f t="shared" si="43"/>
        <v>17.033085454054504</v>
      </c>
      <c r="W193" s="23">
        <f t="shared" si="44"/>
        <v>29.310234492658306</v>
      </c>
      <c r="X193" s="23">
        <f t="shared" si="45"/>
        <v>-12.277149038603802</v>
      </c>
      <c r="Y193" s="23">
        <f t="shared" si="46"/>
        <v>1.1000832831832</v>
      </c>
      <c r="Z193" s="23">
        <f t="shared" si="56"/>
        <v>-11.177065755420603</v>
      </c>
      <c r="AA193" s="25">
        <f t="shared" si="47"/>
        <v>-0.38133662008812175</v>
      </c>
      <c r="AB193" s="40">
        <f t="shared" si="48"/>
        <v>1</v>
      </c>
      <c r="AC193" s="23">
        <f t="shared" si="40"/>
        <v>-11.177065755420603</v>
      </c>
      <c r="AD193" s="23"/>
      <c r="AE193" s="23">
        <f t="shared" si="49"/>
        <v>17.243299303770232</v>
      </c>
      <c r="AF193" s="23">
        <f t="shared" si="50"/>
        <v>8.253775414882599</v>
      </c>
      <c r="AG193" s="23">
        <f t="shared" si="57"/>
        <v>25.497074718652833</v>
      </c>
      <c r="AH193" s="23">
        <f t="shared" si="51"/>
        <v>29.310234492658306</v>
      </c>
      <c r="AI193" s="23">
        <f t="shared" si="52"/>
        <v>-3.8131597740054737</v>
      </c>
      <c r="AJ193" s="23">
        <f t="shared" si="58"/>
        <v>1.1000832831832</v>
      </c>
      <c r="AK193" s="23">
        <f t="shared" si="59"/>
        <v>-2.7130764908222735</v>
      </c>
      <c r="AL193" s="25">
        <f t="shared" si="53"/>
        <v>-0.09256413460294394</v>
      </c>
      <c r="AM193" s="40">
        <f t="shared" si="54"/>
        <v>1</v>
      </c>
      <c r="AN193" s="23">
        <f t="shared" si="55"/>
        <v>-2.7130764908222735</v>
      </c>
    </row>
    <row r="194" spans="1:40" ht="12.75">
      <c r="A194" s="1" t="s">
        <v>190</v>
      </c>
      <c r="B194" s="3">
        <v>10631</v>
      </c>
      <c r="C194" s="4">
        <v>10631</v>
      </c>
      <c r="D194" s="18">
        <v>10631</v>
      </c>
      <c r="E194" s="5">
        <v>456.91099157175057</v>
      </c>
      <c r="F194" s="5">
        <v>983.5</v>
      </c>
      <c r="G194" s="5">
        <f t="shared" si="41"/>
        <v>1440.4109915717506</v>
      </c>
      <c r="H194" s="5">
        <v>650.2719505739234</v>
      </c>
      <c r="I194" s="6">
        <v>3164.698860266666</v>
      </c>
      <c r="J194" s="7">
        <v>29897005</v>
      </c>
      <c r="K194" s="7">
        <v>49854.4762</v>
      </c>
      <c r="L194" s="7">
        <v>12587.4788</v>
      </c>
      <c r="M194" s="7">
        <v>0</v>
      </c>
      <c r="N194" s="7">
        <v>0</v>
      </c>
      <c r="O194" s="7">
        <v>0</v>
      </c>
      <c r="P194" s="7">
        <v>0</v>
      </c>
      <c r="Q194" s="7">
        <v>0</v>
      </c>
      <c r="R194" s="7">
        <v>0</v>
      </c>
      <c r="S194" s="7">
        <v>0</v>
      </c>
      <c r="T194" s="8">
        <v>0</v>
      </c>
      <c r="U194" s="22">
        <f t="shared" si="42"/>
        <v>0</v>
      </c>
      <c r="V194" s="23">
        <f t="shared" si="43"/>
        <v>22.226050357950662</v>
      </c>
      <c r="W194" s="23">
        <f t="shared" si="44"/>
        <v>33.64391358349492</v>
      </c>
      <c r="X194" s="23">
        <f t="shared" si="45"/>
        <v>-11.41786322554426</v>
      </c>
      <c r="Y194" s="23">
        <f t="shared" si="46"/>
        <v>2.215026315</v>
      </c>
      <c r="Z194" s="23">
        <f t="shared" si="56"/>
        <v>-9.20283691054426</v>
      </c>
      <c r="AA194" s="25">
        <f t="shared" si="47"/>
        <v>-0.2735364566819896</v>
      </c>
      <c r="AB194" s="40">
        <f t="shared" si="48"/>
        <v>1</v>
      </c>
      <c r="AC194" s="23">
        <f t="shared" si="40"/>
        <v>-9.20283691054426</v>
      </c>
      <c r="AD194" s="23"/>
      <c r="AE194" s="23">
        <f t="shared" si="49"/>
        <v>21.43821295195899</v>
      </c>
      <c r="AF194" s="23">
        <f t="shared" si="50"/>
        <v>12.097821936464914</v>
      </c>
      <c r="AG194" s="23">
        <f t="shared" si="57"/>
        <v>33.536034888423906</v>
      </c>
      <c r="AH194" s="23">
        <f t="shared" si="51"/>
        <v>33.64391358349492</v>
      </c>
      <c r="AI194" s="23">
        <f t="shared" si="52"/>
        <v>-0.10787869507101533</v>
      </c>
      <c r="AJ194" s="23">
        <f t="shared" si="58"/>
        <v>2.215026315</v>
      </c>
      <c r="AK194" s="23">
        <f t="shared" si="59"/>
        <v>2.1071476199289845</v>
      </c>
      <c r="AL194" s="25">
        <f t="shared" si="53"/>
        <v>0.06263087124806764</v>
      </c>
      <c r="AM194" s="40" t="str">
        <f t="shared" si="54"/>
        <v>  </v>
      </c>
      <c r="AN194" s="23">
        <f t="shared" si="55"/>
        <v>0</v>
      </c>
    </row>
    <row r="195" spans="1:40" ht="12.75">
      <c r="A195" s="1" t="s">
        <v>191</v>
      </c>
      <c r="B195" s="3">
        <v>4614</v>
      </c>
      <c r="C195" s="4">
        <v>4614</v>
      </c>
      <c r="D195" s="18">
        <v>4614</v>
      </c>
      <c r="E195" s="5">
        <v>546.0205539534877</v>
      </c>
      <c r="F195" s="5">
        <v>987.8511874924931</v>
      </c>
      <c r="G195" s="5">
        <f t="shared" si="41"/>
        <v>1533.8717414459807</v>
      </c>
      <c r="H195" s="5">
        <v>627.6939140737244</v>
      </c>
      <c r="I195" s="6">
        <v>3089.380250666666</v>
      </c>
      <c r="J195" s="7">
        <v>33539361</v>
      </c>
      <c r="K195" s="7">
        <v>51464.3976</v>
      </c>
      <c r="L195" s="7">
        <v>5594.5824</v>
      </c>
      <c r="M195" s="7">
        <v>0</v>
      </c>
      <c r="N195" s="7">
        <v>0</v>
      </c>
      <c r="O195" s="7">
        <v>0</v>
      </c>
      <c r="P195" s="7">
        <v>0</v>
      </c>
      <c r="Q195" s="7">
        <v>0</v>
      </c>
      <c r="R195" s="7">
        <v>0</v>
      </c>
      <c r="S195" s="7">
        <v>0</v>
      </c>
      <c r="T195" s="8">
        <v>0</v>
      </c>
      <c r="U195" s="22">
        <f t="shared" si="42"/>
        <v>0</v>
      </c>
      <c r="V195" s="23">
        <f t="shared" si="43"/>
        <v>9.973463934567919</v>
      </c>
      <c r="W195" s="23">
        <f t="shared" si="44"/>
        <v>14.254400476575997</v>
      </c>
      <c r="X195" s="23">
        <f t="shared" si="45"/>
        <v>-4.280936542008078</v>
      </c>
      <c r="Y195" s="23">
        <f t="shared" si="46"/>
        <v>2.4718929719999996</v>
      </c>
      <c r="Z195" s="23">
        <f t="shared" si="56"/>
        <v>-1.8090435700080785</v>
      </c>
      <c r="AA195" s="25">
        <f t="shared" si="47"/>
        <v>-0.12691123509409236</v>
      </c>
      <c r="AB195" s="40">
        <f t="shared" si="48"/>
        <v>1</v>
      </c>
      <c r="AC195" s="23">
        <f t="shared" si="40"/>
        <v>-1.8090435700080785</v>
      </c>
      <c r="AD195" s="23"/>
      <c r="AE195" s="23">
        <f t="shared" si="49"/>
        <v>9.908197901044456</v>
      </c>
      <c r="AF195" s="23">
        <f t="shared" si="50"/>
        <v>5.068314509188288</v>
      </c>
      <c r="AG195" s="23">
        <f t="shared" si="57"/>
        <v>14.976512410232743</v>
      </c>
      <c r="AH195" s="23">
        <f t="shared" si="51"/>
        <v>14.254400476575997</v>
      </c>
      <c r="AI195" s="23">
        <f t="shared" si="52"/>
        <v>0.7221119336567465</v>
      </c>
      <c r="AJ195" s="23">
        <f t="shared" si="58"/>
        <v>2.4718929719999996</v>
      </c>
      <c r="AK195" s="23">
        <f t="shared" si="59"/>
        <v>3.194004905656746</v>
      </c>
      <c r="AL195" s="25">
        <f t="shared" si="53"/>
        <v>0.22407150065030076</v>
      </c>
      <c r="AM195" s="40" t="str">
        <f t="shared" si="54"/>
        <v>  </v>
      </c>
      <c r="AN195" s="23">
        <f t="shared" si="55"/>
        <v>0</v>
      </c>
    </row>
    <row r="196" spans="1:40" ht="12.75">
      <c r="A196" s="1" t="s">
        <v>192</v>
      </c>
      <c r="B196" s="3">
        <v>2693</v>
      </c>
      <c r="C196" s="4">
        <v>2693</v>
      </c>
      <c r="D196" s="18">
        <v>2693</v>
      </c>
      <c r="E196" s="5">
        <v>551.461510835542</v>
      </c>
      <c r="F196" s="5">
        <v>1041.830592918439</v>
      </c>
      <c r="G196" s="5">
        <f t="shared" si="41"/>
        <v>1593.2921037539809</v>
      </c>
      <c r="H196" s="5">
        <v>745.6847971558512</v>
      </c>
      <c r="I196" s="6">
        <v>3827.5884700444444</v>
      </c>
      <c r="J196" s="7">
        <v>1626497</v>
      </c>
      <c r="K196" s="7">
        <v>37358.9117</v>
      </c>
      <c r="L196" s="7">
        <v>305.7782</v>
      </c>
      <c r="M196" s="7">
        <v>0</v>
      </c>
      <c r="N196" s="7">
        <v>0</v>
      </c>
      <c r="O196" s="7">
        <v>0</v>
      </c>
      <c r="P196" s="7">
        <v>0</v>
      </c>
      <c r="Q196" s="7">
        <v>0</v>
      </c>
      <c r="R196" s="7">
        <v>0</v>
      </c>
      <c r="S196" s="7">
        <v>0</v>
      </c>
      <c r="T196" s="8">
        <v>0</v>
      </c>
      <c r="U196" s="22">
        <f t="shared" si="42"/>
        <v>0</v>
      </c>
      <c r="V196" s="23">
        <f t="shared" si="43"/>
        <v>6.2988647941501785</v>
      </c>
      <c r="W196" s="23">
        <f t="shared" si="44"/>
        <v>10.307695749829689</v>
      </c>
      <c r="X196" s="23">
        <f t="shared" si="45"/>
        <v>-4.00883095567951</v>
      </c>
      <c r="Y196" s="23">
        <f t="shared" si="46"/>
        <v>0.15477247389999998</v>
      </c>
      <c r="Z196" s="23">
        <f t="shared" si="56"/>
        <v>-3.8540584817795103</v>
      </c>
      <c r="AA196" s="25">
        <f t="shared" si="47"/>
        <v>-0.3739010711334965</v>
      </c>
      <c r="AB196" s="40">
        <f t="shared" si="48"/>
        <v>1</v>
      </c>
      <c r="AC196" s="23">
        <f aca="true" t="shared" si="60" ref="AC196:AC225">IF(AB196=1,Z196*AB196,0)</f>
        <v>-3.8540584817795103</v>
      </c>
      <c r="AD196" s="23"/>
      <c r="AE196" s="23">
        <f t="shared" si="49"/>
        <v>6.007029889573259</v>
      </c>
      <c r="AF196" s="23">
        <f t="shared" si="50"/>
        <v>3.514226027796238</v>
      </c>
      <c r="AG196" s="23">
        <f t="shared" si="57"/>
        <v>9.521255917369498</v>
      </c>
      <c r="AH196" s="23">
        <f t="shared" si="51"/>
        <v>10.307695749829689</v>
      </c>
      <c r="AI196" s="23">
        <f t="shared" si="52"/>
        <v>-0.7864398324601911</v>
      </c>
      <c r="AJ196" s="23">
        <f t="shared" si="58"/>
        <v>0.15477247389999998</v>
      </c>
      <c r="AK196" s="23">
        <f t="shared" si="59"/>
        <v>-0.6316673585601911</v>
      </c>
      <c r="AL196" s="25">
        <f t="shared" si="53"/>
        <v>-0.06128114118721713</v>
      </c>
      <c r="AM196" s="40">
        <f t="shared" si="54"/>
        <v>1</v>
      </c>
      <c r="AN196" s="23">
        <f t="shared" si="55"/>
        <v>-0.6316673585601911</v>
      </c>
    </row>
    <row r="197" spans="1:40" ht="12.75">
      <c r="A197" s="1" t="s">
        <v>193</v>
      </c>
      <c r="B197" s="3">
        <v>6130</v>
      </c>
      <c r="C197" s="4">
        <v>6131</v>
      </c>
      <c r="D197" s="18">
        <v>6130</v>
      </c>
      <c r="E197" s="5">
        <v>429.8268621773059</v>
      </c>
      <c r="F197" s="5">
        <v>893.58</v>
      </c>
      <c r="G197" s="5">
        <f aca="true" t="shared" si="61" ref="G197:G225">E197+F197</f>
        <v>1323.4068621773058</v>
      </c>
      <c r="H197" s="5">
        <v>605.3624174173917</v>
      </c>
      <c r="I197" s="6">
        <v>3183.2397976888888</v>
      </c>
      <c r="J197" s="7">
        <v>29035299</v>
      </c>
      <c r="K197" s="7">
        <v>49473.6022</v>
      </c>
      <c r="L197" s="7">
        <v>452.4</v>
      </c>
      <c r="M197" s="7">
        <v>0</v>
      </c>
      <c r="N197" s="7">
        <v>0</v>
      </c>
      <c r="O197" s="7">
        <v>0</v>
      </c>
      <c r="P197" s="7">
        <v>0</v>
      </c>
      <c r="Q197" s="7">
        <v>0</v>
      </c>
      <c r="R197" s="7">
        <v>0</v>
      </c>
      <c r="S197" s="7">
        <v>0</v>
      </c>
      <c r="T197" s="8">
        <v>0</v>
      </c>
      <c r="U197" s="22">
        <f aca="true" t="shared" si="62" ref="U197:U225">O197+P197+Q197+R197+S197+T197</f>
        <v>0</v>
      </c>
      <c r="V197" s="23">
        <f aca="true" t="shared" si="63" ref="V197:V225">(G197+H197)*$D197/1000000</f>
        <v>11.823355683915496</v>
      </c>
      <c r="W197" s="23">
        <f aca="true" t="shared" si="64" ref="W197:W225">(I197)*$D197/1000000</f>
        <v>19.513259959832887</v>
      </c>
      <c r="X197" s="23">
        <f aca="true" t="shared" si="65" ref="X197:X225">V197-W197</f>
        <v>-7.689904275917391</v>
      </c>
      <c r="Y197" s="23">
        <f aca="true" t="shared" si="66" ref="Y197:Y225">(J197*J$229+K197+L197+M197+N197+U197)/1000000</f>
        <v>2.1404675302</v>
      </c>
      <c r="Z197" s="23">
        <f t="shared" si="56"/>
        <v>-5.54943674571739</v>
      </c>
      <c r="AA197" s="25">
        <f aca="true" t="shared" si="67" ref="AA197:AA227">Z197/W197</f>
        <v>-0.28439311304931314</v>
      </c>
      <c r="AB197" s="40">
        <f aca="true" t="shared" si="68" ref="AB197:AB225">IF(Z197&lt;0,1,"  ")</f>
        <v>1</v>
      </c>
      <c r="AC197" s="23">
        <f t="shared" si="60"/>
        <v>-5.54943674571739</v>
      </c>
      <c r="AD197" s="23"/>
      <c r="AE197" s="23">
        <f aca="true" t="shared" si="69" ref="AE197:AE225">(G197*$D197)/1000000*1.4</f>
        <v>11.35747769120564</v>
      </c>
      <c r="AF197" s="23">
        <f aca="true" t="shared" si="70" ref="AF197:AF225">H197*$D197/1000000*1.75</f>
        <v>6.49402533284507</v>
      </c>
      <c r="AG197" s="23">
        <f t="shared" si="57"/>
        <v>17.85150302405071</v>
      </c>
      <c r="AH197" s="23">
        <f aca="true" t="shared" si="71" ref="AH197:AH225">I197*$D197/1000000</f>
        <v>19.513259959832887</v>
      </c>
      <c r="AI197" s="23">
        <f aca="true" t="shared" si="72" ref="AI197:AI225">AE197+AF197-AH197</f>
        <v>-1.6617569357821758</v>
      </c>
      <c r="AJ197" s="23">
        <f t="shared" si="58"/>
        <v>2.1404675302</v>
      </c>
      <c r="AK197" s="23">
        <f t="shared" si="59"/>
        <v>0.47871059441782426</v>
      </c>
      <c r="AL197" s="25">
        <f aca="true" t="shared" si="73" ref="AL197:AL225">AK197/AH197</f>
        <v>0.02453257914890834</v>
      </c>
      <c r="AM197" s="40" t="str">
        <f aca="true" t="shared" si="74" ref="AM197:AM225">IF(AK197&lt;0,1,"  ")</f>
        <v>  </v>
      </c>
      <c r="AN197" s="23">
        <f aca="true" t="shared" si="75" ref="AN197:AN225">IF(AM197=1,AK197*AM197,0)</f>
        <v>0</v>
      </c>
    </row>
    <row r="198" spans="1:40" ht="12.75">
      <c r="A198" s="1" t="s">
        <v>194</v>
      </c>
      <c r="B198" s="3">
        <v>0</v>
      </c>
      <c r="C198" s="4">
        <v>0</v>
      </c>
      <c r="D198" s="18">
        <v>0</v>
      </c>
      <c r="E198" s="5">
        <v>0</v>
      </c>
      <c r="F198" s="5">
        <v>0</v>
      </c>
      <c r="G198" s="5">
        <f t="shared" si="61"/>
        <v>0</v>
      </c>
      <c r="H198" s="5">
        <v>0</v>
      </c>
      <c r="I198" s="6">
        <v>0</v>
      </c>
      <c r="J198" s="7">
        <v>0</v>
      </c>
      <c r="K198" s="7">
        <v>0</v>
      </c>
      <c r="L198" s="7">
        <v>0</v>
      </c>
      <c r="M198" s="7">
        <v>0</v>
      </c>
      <c r="N198" s="7">
        <v>0</v>
      </c>
      <c r="O198" s="7">
        <v>0</v>
      </c>
      <c r="P198" s="7">
        <v>0</v>
      </c>
      <c r="Q198" s="7">
        <v>0</v>
      </c>
      <c r="R198" s="7">
        <v>0</v>
      </c>
      <c r="S198" s="7">
        <v>0</v>
      </c>
      <c r="T198" s="8">
        <v>0</v>
      </c>
      <c r="U198" s="22">
        <f t="shared" si="62"/>
        <v>0</v>
      </c>
      <c r="V198" s="23">
        <f t="shared" si="63"/>
        <v>0</v>
      </c>
      <c r="W198" s="23">
        <f t="shared" si="64"/>
        <v>0</v>
      </c>
      <c r="X198" s="23">
        <f t="shared" si="65"/>
        <v>0</v>
      </c>
      <c r="Y198" s="23">
        <f t="shared" si="66"/>
        <v>0</v>
      </c>
      <c r="Z198" s="23">
        <f aca="true" t="shared" si="76" ref="Z198:Z225">X198+Y198</f>
        <v>0</v>
      </c>
      <c r="AA198" s="25"/>
      <c r="AB198" s="40" t="str">
        <f t="shared" si="68"/>
        <v>  </v>
      </c>
      <c r="AC198" s="23">
        <f t="shared" si="60"/>
        <v>0</v>
      </c>
      <c r="AD198" s="23"/>
      <c r="AE198" s="23">
        <f t="shared" si="69"/>
        <v>0</v>
      </c>
      <c r="AF198" s="23">
        <f t="shared" si="70"/>
        <v>0</v>
      </c>
      <c r="AG198" s="23">
        <f aca="true" t="shared" si="77" ref="AG198:AG225">AE198+AF198</f>
        <v>0</v>
      </c>
      <c r="AH198" s="23">
        <f t="shared" si="71"/>
        <v>0</v>
      </c>
      <c r="AI198" s="23">
        <f t="shared" si="72"/>
        <v>0</v>
      </c>
      <c r="AJ198" s="23">
        <f aca="true" t="shared" si="78" ref="AJ198:AJ225">(J198*J$229+K198+L198+M198+N198+U198)/1000000</f>
        <v>0</v>
      </c>
      <c r="AK198" s="23">
        <f aca="true" t="shared" si="79" ref="AK198:AK225">AI198+Y198</f>
        <v>0</v>
      </c>
      <c r="AL198" s="25"/>
      <c r="AM198" s="40" t="str">
        <f t="shared" si="74"/>
        <v>  </v>
      </c>
      <c r="AN198" s="23">
        <f t="shared" si="75"/>
        <v>0</v>
      </c>
    </row>
    <row r="199" spans="1:40" ht="12.75">
      <c r="A199" s="1" t="s">
        <v>195</v>
      </c>
      <c r="B199" s="3">
        <v>3239</v>
      </c>
      <c r="C199" s="4">
        <v>3266.72</v>
      </c>
      <c r="D199" s="18">
        <v>3239</v>
      </c>
      <c r="E199" s="5">
        <v>526.4286290812433</v>
      </c>
      <c r="F199" s="5">
        <v>1061.4300018770525</v>
      </c>
      <c r="G199" s="5">
        <f t="shared" si="61"/>
        <v>1587.8586309582959</v>
      </c>
      <c r="H199" s="5">
        <v>695.7490170084997</v>
      </c>
      <c r="I199" s="6">
        <v>3217.960528177777</v>
      </c>
      <c r="J199" s="7">
        <v>22568819</v>
      </c>
      <c r="K199" s="7">
        <v>46615.418</v>
      </c>
      <c r="L199" s="7">
        <v>2668.4281</v>
      </c>
      <c r="M199" s="7">
        <v>0</v>
      </c>
      <c r="N199" s="7">
        <v>0</v>
      </c>
      <c r="O199" s="7">
        <v>0</v>
      </c>
      <c r="P199" s="7">
        <v>0</v>
      </c>
      <c r="Q199" s="7">
        <v>0</v>
      </c>
      <c r="R199" s="7">
        <v>0</v>
      </c>
      <c r="S199" s="7">
        <v>0</v>
      </c>
      <c r="T199" s="8">
        <v>0</v>
      </c>
      <c r="U199" s="22">
        <f t="shared" si="62"/>
        <v>0</v>
      </c>
      <c r="V199" s="23">
        <f t="shared" si="63"/>
        <v>7.39660517176445</v>
      </c>
      <c r="W199" s="23">
        <f t="shared" si="64"/>
        <v>10.42297415076782</v>
      </c>
      <c r="X199" s="23">
        <f t="shared" si="65"/>
        <v>-3.0263689790033697</v>
      </c>
      <c r="Y199" s="23">
        <f t="shared" si="66"/>
        <v>1.6742388140999998</v>
      </c>
      <c r="Z199" s="23">
        <f t="shared" si="76"/>
        <v>-1.35213016490337</v>
      </c>
      <c r="AA199" s="25">
        <f t="shared" si="67"/>
        <v>-0.12972594437488497</v>
      </c>
      <c r="AB199" s="40">
        <f t="shared" si="68"/>
        <v>1</v>
      </c>
      <c r="AC199" s="23">
        <f t="shared" si="60"/>
        <v>-1.35213016490337</v>
      </c>
      <c r="AD199" s="23"/>
      <c r="AE199" s="23">
        <f t="shared" si="69"/>
        <v>7.200303747943488</v>
      </c>
      <c r="AF199" s="23">
        <f t="shared" si="70"/>
        <v>3.9436793656584275</v>
      </c>
      <c r="AG199" s="23">
        <f t="shared" si="77"/>
        <v>11.143983113601916</v>
      </c>
      <c r="AH199" s="23">
        <f t="shared" si="71"/>
        <v>10.42297415076782</v>
      </c>
      <c r="AI199" s="23">
        <f t="shared" si="72"/>
        <v>0.7210089628340963</v>
      </c>
      <c r="AJ199" s="23">
        <f t="shared" si="78"/>
        <v>1.6742388140999998</v>
      </c>
      <c r="AK199" s="23">
        <f t="shared" si="79"/>
        <v>2.395247776934096</v>
      </c>
      <c r="AL199" s="25">
        <f t="shared" si="73"/>
        <v>0.22980463563345283</v>
      </c>
      <c r="AM199" s="40" t="str">
        <f t="shared" si="74"/>
        <v>  </v>
      </c>
      <c r="AN199" s="23">
        <f t="shared" si="75"/>
        <v>0</v>
      </c>
    </row>
    <row r="200" spans="1:40" ht="12.75">
      <c r="A200" s="1" t="s">
        <v>196</v>
      </c>
      <c r="B200" s="3">
        <v>3134</v>
      </c>
      <c r="C200" s="4">
        <v>3144</v>
      </c>
      <c r="D200" s="18">
        <v>3134</v>
      </c>
      <c r="E200" s="5">
        <v>572.9269614123328</v>
      </c>
      <c r="F200" s="5">
        <v>1190.8017323741287</v>
      </c>
      <c r="G200" s="5">
        <f t="shared" si="61"/>
        <v>1763.7286937864615</v>
      </c>
      <c r="H200" s="5">
        <v>710.0939456481317</v>
      </c>
      <c r="I200" s="6">
        <v>3155.6911591111107</v>
      </c>
      <c r="J200" s="7">
        <v>24091206</v>
      </c>
      <c r="K200" s="7">
        <v>47288.3131</v>
      </c>
      <c r="L200" s="7">
        <v>6443.164</v>
      </c>
      <c r="M200" s="7">
        <v>0</v>
      </c>
      <c r="N200" s="7">
        <v>0</v>
      </c>
      <c r="O200" s="7">
        <v>3874</v>
      </c>
      <c r="P200" s="7">
        <v>0</v>
      </c>
      <c r="Q200" s="7">
        <v>0</v>
      </c>
      <c r="R200" s="7">
        <v>0</v>
      </c>
      <c r="S200" s="7">
        <v>0</v>
      </c>
      <c r="T200" s="8">
        <v>0</v>
      </c>
      <c r="U200" s="22">
        <f t="shared" si="62"/>
        <v>3874</v>
      </c>
      <c r="V200" s="23">
        <f t="shared" si="63"/>
        <v>7.752960151988015</v>
      </c>
      <c r="W200" s="23">
        <f t="shared" si="64"/>
        <v>9.88993609265422</v>
      </c>
      <c r="X200" s="23">
        <f t="shared" si="65"/>
        <v>-2.136975940666206</v>
      </c>
      <c r="Y200" s="23">
        <f t="shared" si="66"/>
        <v>1.7921723091</v>
      </c>
      <c r="Z200" s="23">
        <f t="shared" si="76"/>
        <v>-0.34480363156620597</v>
      </c>
      <c r="AA200" s="25">
        <f t="shared" si="67"/>
        <v>-0.03486409096438044</v>
      </c>
      <c r="AB200" s="40">
        <f t="shared" si="68"/>
        <v>1</v>
      </c>
      <c r="AC200" s="23">
        <f t="shared" si="60"/>
        <v>-0.34480363156620597</v>
      </c>
      <c r="AD200" s="23"/>
      <c r="AE200" s="23">
        <f t="shared" si="69"/>
        <v>7.738536016857478</v>
      </c>
      <c r="AF200" s="23">
        <f t="shared" si="70"/>
        <v>3.8945102449071785</v>
      </c>
      <c r="AG200" s="23">
        <f t="shared" si="77"/>
        <v>11.633046261764656</v>
      </c>
      <c r="AH200" s="23">
        <f t="shared" si="71"/>
        <v>9.88993609265422</v>
      </c>
      <c r="AI200" s="23">
        <f t="shared" si="72"/>
        <v>1.7431101691104356</v>
      </c>
      <c r="AJ200" s="23">
        <f t="shared" si="78"/>
        <v>1.7921723091</v>
      </c>
      <c r="AK200" s="23">
        <f t="shared" si="79"/>
        <v>3.5352824782104353</v>
      </c>
      <c r="AL200" s="25">
        <f t="shared" si="73"/>
        <v>0.3574626211018974</v>
      </c>
      <c r="AM200" s="40" t="str">
        <f t="shared" si="74"/>
        <v>  </v>
      </c>
      <c r="AN200" s="23">
        <f t="shared" si="75"/>
        <v>0</v>
      </c>
    </row>
    <row r="201" spans="1:40" ht="12.75">
      <c r="A201" s="1" t="s">
        <v>197</v>
      </c>
      <c r="B201" s="3">
        <v>3787</v>
      </c>
      <c r="C201" s="4">
        <v>3787.88</v>
      </c>
      <c r="D201" s="18">
        <v>3787</v>
      </c>
      <c r="E201" s="5">
        <v>501.03940326827046</v>
      </c>
      <c r="F201" s="5">
        <v>1082.93</v>
      </c>
      <c r="G201" s="5">
        <f t="shared" si="61"/>
        <v>1583.9694032682705</v>
      </c>
      <c r="H201" s="5">
        <v>745.0132761851363</v>
      </c>
      <c r="I201" s="6">
        <v>3988.784545777777</v>
      </c>
      <c r="J201" s="7">
        <v>-5880759</v>
      </c>
      <c r="K201" s="7">
        <v>0</v>
      </c>
      <c r="L201" s="7">
        <v>7562.8085</v>
      </c>
      <c r="M201" s="7">
        <v>0</v>
      </c>
      <c r="N201" s="7">
        <v>0</v>
      </c>
      <c r="O201" s="7">
        <v>0</v>
      </c>
      <c r="P201" s="7">
        <v>0</v>
      </c>
      <c r="Q201" s="7">
        <v>0</v>
      </c>
      <c r="R201" s="7">
        <v>0</v>
      </c>
      <c r="S201" s="7">
        <v>0</v>
      </c>
      <c r="T201" s="8">
        <v>0</v>
      </c>
      <c r="U201" s="22">
        <f t="shared" si="62"/>
        <v>0</v>
      </c>
      <c r="V201" s="23">
        <f t="shared" si="63"/>
        <v>8.819857407090053</v>
      </c>
      <c r="W201" s="23">
        <f t="shared" si="64"/>
        <v>15.105527074860442</v>
      </c>
      <c r="X201" s="23">
        <f t="shared" si="65"/>
        <v>-6.285669667770389</v>
      </c>
      <c r="Y201" s="23">
        <f t="shared" si="66"/>
        <v>-0.4158518395</v>
      </c>
      <c r="Z201" s="23">
        <f t="shared" si="76"/>
        <v>-6.701521507270389</v>
      </c>
      <c r="AA201" s="25">
        <f t="shared" si="67"/>
        <v>-0.44364698259509777</v>
      </c>
      <c r="AB201" s="40">
        <f t="shared" si="68"/>
        <v>1</v>
      </c>
      <c r="AC201" s="23">
        <f t="shared" si="60"/>
        <v>-6.701521507270389</v>
      </c>
      <c r="AD201" s="23"/>
      <c r="AE201" s="23">
        <f t="shared" si="69"/>
        <v>8.397888982247716</v>
      </c>
      <c r="AF201" s="23">
        <f t="shared" si="70"/>
        <v>4.937389234597944</v>
      </c>
      <c r="AG201" s="23">
        <f t="shared" si="77"/>
        <v>13.33527821684566</v>
      </c>
      <c r="AH201" s="23">
        <f t="shared" si="71"/>
        <v>15.105527074860442</v>
      </c>
      <c r="AI201" s="23">
        <f t="shared" si="72"/>
        <v>-1.7702488580147815</v>
      </c>
      <c r="AJ201" s="23">
        <f t="shared" si="78"/>
        <v>-0.4158518395</v>
      </c>
      <c r="AK201" s="23">
        <f t="shared" si="79"/>
        <v>-2.1861006975147816</v>
      </c>
      <c r="AL201" s="25">
        <f t="shared" si="73"/>
        <v>-0.1447219078606682</v>
      </c>
      <c r="AM201" s="40">
        <f t="shared" si="74"/>
        <v>1</v>
      </c>
      <c r="AN201" s="23">
        <f t="shared" si="75"/>
        <v>-2.1861006975147816</v>
      </c>
    </row>
    <row r="202" spans="1:40" ht="12.75">
      <c r="A202" s="1" t="s">
        <v>198</v>
      </c>
      <c r="B202" s="3">
        <v>10369</v>
      </c>
      <c r="C202" s="4">
        <v>10369</v>
      </c>
      <c r="D202" s="18">
        <v>10369</v>
      </c>
      <c r="E202" s="5">
        <v>543.9508011244252</v>
      </c>
      <c r="F202" s="5">
        <v>1088.6632482855412</v>
      </c>
      <c r="G202" s="5">
        <f t="shared" si="61"/>
        <v>1632.6140494099664</v>
      </c>
      <c r="H202" s="5">
        <v>680.6844630450329</v>
      </c>
      <c r="I202" s="6">
        <v>3363.8374639999993</v>
      </c>
      <c r="J202" s="7">
        <v>20619323</v>
      </c>
      <c r="K202" s="7">
        <v>45753.7408</v>
      </c>
      <c r="L202" s="7">
        <v>6391.715200000001</v>
      </c>
      <c r="M202" s="7">
        <v>0</v>
      </c>
      <c r="N202" s="7">
        <v>0</v>
      </c>
      <c r="O202" s="7">
        <v>0</v>
      </c>
      <c r="P202" s="7">
        <v>0</v>
      </c>
      <c r="Q202" s="7">
        <v>0</v>
      </c>
      <c r="R202" s="7">
        <v>0</v>
      </c>
      <c r="S202" s="7">
        <v>0</v>
      </c>
      <c r="T202" s="8">
        <v>16112</v>
      </c>
      <c r="U202" s="22">
        <f t="shared" si="62"/>
        <v>16112</v>
      </c>
      <c r="V202" s="23">
        <f t="shared" si="63"/>
        <v>23.986592275645886</v>
      </c>
      <c r="W202" s="23">
        <f t="shared" si="64"/>
        <v>34.87963066421599</v>
      </c>
      <c r="X202" s="23">
        <f t="shared" si="65"/>
        <v>-10.893038388570101</v>
      </c>
      <c r="Y202" s="23">
        <f t="shared" si="66"/>
        <v>1.5528487119999999</v>
      </c>
      <c r="Z202" s="23">
        <f t="shared" si="76"/>
        <v>-9.340189676570102</v>
      </c>
      <c r="AA202" s="25">
        <f t="shared" si="67"/>
        <v>-0.2677835028268367</v>
      </c>
      <c r="AB202" s="40">
        <f t="shared" si="68"/>
        <v>1</v>
      </c>
      <c r="AC202" s="23">
        <f t="shared" si="60"/>
        <v>-9.340189676570102</v>
      </c>
      <c r="AD202" s="23"/>
      <c r="AE202" s="23">
        <f t="shared" si="69"/>
        <v>23.700005109664712</v>
      </c>
      <c r="AF202" s="23">
        <f t="shared" si="70"/>
        <v>12.351530095299406</v>
      </c>
      <c r="AG202" s="23">
        <f t="shared" si="77"/>
        <v>36.05153520496412</v>
      </c>
      <c r="AH202" s="23">
        <f t="shared" si="71"/>
        <v>34.87963066421599</v>
      </c>
      <c r="AI202" s="23">
        <f t="shared" si="72"/>
        <v>1.1719045407481303</v>
      </c>
      <c r="AJ202" s="23">
        <f t="shared" si="78"/>
        <v>1.5528487119999999</v>
      </c>
      <c r="AK202" s="23">
        <f t="shared" si="79"/>
        <v>2.72475325274813</v>
      </c>
      <c r="AL202" s="25">
        <f t="shared" si="73"/>
        <v>0.07811875300455898</v>
      </c>
      <c r="AM202" s="40" t="str">
        <f t="shared" si="74"/>
        <v>  </v>
      </c>
      <c r="AN202" s="23">
        <f t="shared" si="75"/>
        <v>0</v>
      </c>
    </row>
    <row r="203" spans="1:40" ht="12.75">
      <c r="A203" s="1" t="s">
        <v>199</v>
      </c>
      <c r="B203" s="3">
        <v>1695</v>
      </c>
      <c r="C203" s="4">
        <v>1699.63</v>
      </c>
      <c r="D203" s="18">
        <v>1695</v>
      </c>
      <c r="E203" s="5">
        <v>440.0326455901857</v>
      </c>
      <c r="F203" s="5">
        <v>875.24</v>
      </c>
      <c r="G203" s="5">
        <f t="shared" si="61"/>
        <v>1315.2726455901857</v>
      </c>
      <c r="H203" s="5">
        <v>641.1339500514822</v>
      </c>
      <c r="I203" s="6">
        <v>2899.067089244444</v>
      </c>
      <c r="J203" s="7">
        <v>3612648</v>
      </c>
      <c r="K203" s="7">
        <v>38236.7904</v>
      </c>
      <c r="L203" s="7">
        <v>4310.1084</v>
      </c>
      <c r="M203" s="7">
        <v>0</v>
      </c>
      <c r="N203" s="7">
        <v>0</v>
      </c>
      <c r="O203" s="7">
        <v>0</v>
      </c>
      <c r="P203" s="7">
        <v>0</v>
      </c>
      <c r="Q203" s="7">
        <v>0</v>
      </c>
      <c r="R203" s="7">
        <v>0</v>
      </c>
      <c r="S203" s="7">
        <v>0</v>
      </c>
      <c r="T203" s="8">
        <v>0</v>
      </c>
      <c r="U203" s="22">
        <f t="shared" si="62"/>
        <v>0</v>
      </c>
      <c r="V203" s="23">
        <f t="shared" si="63"/>
        <v>3.3161091796126274</v>
      </c>
      <c r="W203" s="23">
        <f t="shared" si="64"/>
        <v>4.9139187162693325</v>
      </c>
      <c r="X203" s="23">
        <f t="shared" si="65"/>
        <v>-1.597809536656705</v>
      </c>
      <c r="Y203" s="23">
        <f t="shared" si="66"/>
        <v>0.30265755480000006</v>
      </c>
      <c r="Z203" s="23">
        <f t="shared" si="76"/>
        <v>-1.295151981856705</v>
      </c>
      <c r="AA203" s="25">
        <f t="shared" si="67"/>
        <v>-0.26356805161807595</v>
      </c>
      <c r="AB203" s="40">
        <f t="shared" si="68"/>
        <v>1</v>
      </c>
      <c r="AC203" s="23">
        <f t="shared" si="60"/>
        <v>-1.295151981856705</v>
      </c>
      <c r="AD203" s="23"/>
      <c r="AE203" s="23">
        <f t="shared" si="69"/>
        <v>3.1211419879855105</v>
      </c>
      <c r="AF203" s="23">
        <f t="shared" si="70"/>
        <v>1.901763579340209</v>
      </c>
      <c r="AG203" s="23">
        <f t="shared" si="77"/>
        <v>5.0229055673257195</v>
      </c>
      <c r="AH203" s="23">
        <f t="shared" si="71"/>
        <v>4.9139187162693325</v>
      </c>
      <c r="AI203" s="23">
        <f t="shared" si="72"/>
        <v>0.10898685105638695</v>
      </c>
      <c r="AJ203" s="23">
        <f t="shared" si="78"/>
        <v>0.30265755480000006</v>
      </c>
      <c r="AK203" s="23">
        <f t="shared" si="79"/>
        <v>0.411644405856387</v>
      </c>
      <c r="AL203" s="25">
        <f t="shared" si="73"/>
        <v>0.0837711060407831</v>
      </c>
      <c r="AM203" s="40" t="str">
        <f t="shared" si="74"/>
        <v>  </v>
      </c>
      <c r="AN203" s="23">
        <f t="shared" si="75"/>
        <v>0</v>
      </c>
    </row>
    <row r="204" spans="1:40" ht="12.75">
      <c r="A204" s="1" t="s">
        <v>200</v>
      </c>
      <c r="B204" s="3">
        <v>15701</v>
      </c>
      <c r="C204" s="4">
        <v>15702</v>
      </c>
      <c r="D204" s="18">
        <v>15701</v>
      </c>
      <c r="E204" s="5">
        <v>1145.4901935224902</v>
      </c>
      <c r="F204" s="5">
        <v>1409.71</v>
      </c>
      <c r="G204" s="5">
        <f t="shared" si="61"/>
        <v>2555.2001935224903</v>
      </c>
      <c r="H204" s="5">
        <v>814.9326821404566</v>
      </c>
      <c r="I204" s="6">
        <v>4122.319517333332</v>
      </c>
      <c r="J204" s="7">
        <v>519804944.6524</v>
      </c>
      <c r="K204" s="7">
        <v>266393.7855</v>
      </c>
      <c r="L204" s="7">
        <v>48440.4</v>
      </c>
      <c r="M204" s="7">
        <v>0</v>
      </c>
      <c r="N204" s="7">
        <v>0</v>
      </c>
      <c r="O204" s="7">
        <v>30900</v>
      </c>
      <c r="P204" s="7">
        <v>0</v>
      </c>
      <c r="Q204" s="7">
        <v>0</v>
      </c>
      <c r="R204" s="7">
        <v>0</v>
      </c>
      <c r="S204" s="7">
        <v>0</v>
      </c>
      <c r="T204" s="8">
        <v>0</v>
      </c>
      <c r="U204" s="22">
        <f t="shared" si="62"/>
        <v>30900</v>
      </c>
      <c r="V204" s="23">
        <f t="shared" si="63"/>
        <v>52.91445628078393</v>
      </c>
      <c r="W204" s="23">
        <f t="shared" si="64"/>
        <v>64.72453874165066</v>
      </c>
      <c r="X204" s="23">
        <f t="shared" si="65"/>
        <v>-11.810082460866731</v>
      </c>
      <c r="Y204" s="23">
        <f t="shared" si="66"/>
        <v>37.7716902004728</v>
      </c>
      <c r="Z204" s="23">
        <f t="shared" si="76"/>
        <v>25.961607739606066</v>
      </c>
      <c r="AA204" s="25">
        <f t="shared" si="67"/>
        <v>0.40110919667164197</v>
      </c>
      <c r="AB204" s="40" t="str">
        <f t="shared" si="68"/>
        <v>  </v>
      </c>
      <c r="AC204" s="23">
        <f t="shared" si="60"/>
        <v>0</v>
      </c>
      <c r="AD204" s="23"/>
      <c r="AE204" s="23">
        <f t="shared" si="69"/>
        <v>56.16687753389526</v>
      </c>
      <c r="AF204" s="23">
        <f t="shared" si="70"/>
        <v>22.391701574002788</v>
      </c>
      <c r="AG204" s="23">
        <f t="shared" si="77"/>
        <v>78.55857910789805</v>
      </c>
      <c r="AH204" s="23">
        <f t="shared" si="71"/>
        <v>64.72453874165066</v>
      </c>
      <c r="AI204" s="23">
        <f t="shared" si="72"/>
        <v>13.834040366247393</v>
      </c>
      <c r="AJ204" s="23">
        <f t="shared" si="78"/>
        <v>37.7716902004728</v>
      </c>
      <c r="AK204" s="23">
        <f t="shared" si="79"/>
        <v>51.60573056672019</v>
      </c>
      <c r="AL204" s="25">
        <f t="shared" si="73"/>
        <v>0.7973132226203347</v>
      </c>
      <c r="AM204" s="40" t="str">
        <f t="shared" si="74"/>
        <v>  </v>
      </c>
      <c r="AN204" s="23">
        <f t="shared" si="75"/>
        <v>0</v>
      </c>
    </row>
    <row r="205" spans="1:40" ht="12.75">
      <c r="A205" s="1" t="s">
        <v>201</v>
      </c>
      <c r="B205" s="3">
        <v>2887</v>
      </c>
      <c r="C205" s="4">
        <v>2887</v>
      </c>
      <c r="D205" s="18">
        <v>2887</v>
      </c>
      <c r="E205" s="5">
        <v>397.7507752424986</v>
      </c>
      <c r="F205" s="5">
        <v>926.3521324693231</v>
      </c>
      <c r="G205" s="5">
        <f t="shared" si="61"/>
        <v>1324.1029077118217</v>
      </c>
      <c r="H205" s="5">
        <v>681.540965299441</v>
      </c>
      <c r="I205" s="6">
        <v>3855.0689608888883</v>
      </c>
      <c r="J205" s="7">
        <v>475894</v>
      </c>
      <c r="K205" s="7">
        <v>36850.3451</v>
      </c>
      <c r="L205" s="7">
        <v>524.93</v>
      </c>
      <c r="M205" s="7">
        <v>0</v>
      </c>
      <c r="N205" s="7">
        <v>0</v>
      </c>
      <c r="O205" s="7">
        <v>0</v>
      </c>
      <c r="P205" s="7">
        <v>0</v>
      </c>
      <c r="Q205" s="7">
        <v>0</v>
      </c>
      <c r="R205" s="7">
        <v>0</v>
      </c>
      <c r="S205" s="7">
        <v>0</v>
      </c>
      <c r="T205" s="8">
        <v>0</v>
      </c>
      <c r="U205" s="22">
        <f t="shared" si="62"/>
        <v>0</v>
      </c>
      <c r="V205" s="23">
        <f t="shared" si="63"/>
        <v>5.790293861383516</v>
      </c>
      <c r="W205" s="23">
        <f t="shared" si="64"/>
        <v>11.12958409008622</v>
      </c>
      <c r="X205" s="23">
        <f t="shared" si="65"/>
        <v>-5.339290228702705</v>
      </c>
      <c r="Y205" s="23">
        <f t="shared" si="66"/>
        <v>0.07163964309999998</v>
      </c>
      <c r="Z205" s="23">
        <f t="shared" si="76"/>
        <v>-5.267650585602705</v>
      </c>
      <c r="AA205" s="25">
        <f t="shared" si="67"/>
        <v>-0.47330165646485506</v>
      </c>
      <c r="AB205" s="40">
        <f t="shared" si="68"/>
        <v>1</v>
      </c>
      <c r="AC205" s="23">
        <f t="shared" si="60"/>
        <v>-5.267650585602705</v>
      </c>
      <c r="AD205" s="23"/>
      <c r="AE205" s="23">
        <f t="shared" si="69"/>
        <v>5.35175913238964</v>
      </c>
      <c r="AF205" s="23">
        <f t="shared" si="70"/>
        <v>3.443315341934101</v>
      </c>
      <c r="AG205" s="23">
        <f t="shared" si="77"/>
        <v>8.79507447432374</v>
      </c>
      <c r="AH205" s="23">
        <f t="shared" si="71"/>
        <v>11.12958409008622</v>
      </c>
      <c r="AI205" s="23">
        <f t="shared" si="72"/>
        <v>-2.33450961576248</v>
      </c>
      <c r="AJ205" s="23">
        <f t="shared" si="78"/>
        <v>0.07163964309999998</v>
      </c>
      <c r="AK205" s="23">
        <f t="shared" si="79"/>
        <v>-2.2628699726624797</v>
      </c>
      <c r="AL205" s="25">
        <f t="shared" si="73"/>
        <v>-0.20332026375344536</v>
      </c>
      <c r="AM205" s="40">
        <f t="shared" si="74"/>
        <v>1</v>
      </c>
      <c r="AN205" s="23">
        <f t="shared" si="75"/>
        <v>-2.2628699726624797</v>
      </c>
    </row>
    <row r="206" spans="1:40" ht="12.75">
      <c r="A206" s="1" t="s">
        <v>202</v>
      </c>
      <c r="B206" s="3">
        <v>10630</v>
      </c>
      <c r="C206" s="4">
        <v>10630</v>
      </c>
      <c r="D206" s="18">
        <v>10630</v>
      </c>
      <c r="E206" s="5">
        <v>719.3661801567678</v>
      </c>
      <c r="F206" s="5">
        <v>1153.3146782906422</v>
      </c>
      <c r="G206" s="5">
        <f t="shared" si="61"/>
        <v>1872.68085844741</v>
      </c>
      <c r="H206" s="5">
        <v>695.6623808094909</v>
      </c>
      <c r="I206" s="6">
        <v>3891.314599466666</v>
      </c>
      <c r="J206" s="7">
        <v>216091792</v>
      </c>
      <c r="K206" s="7">
        <v>132152.5721</v>
      </c>
      <c r="L206" s="7">
        <v>9855.5249</v>
      </c>
      <c r="M206" s="7">
        <v>0</v>
      </c>
      <c r="N206" s="7">
        <v>0</v>
      </c>
      <c r="O206" s="7">
        <v>0</v>
      </c>
      <c r="P206" s="7">
        <v>0</v>
      </c>
      <c r="Q206" s="7">
        <v>0</v>
      </c>
      <c r="R206" s="7">
        <v>250120</v>
      </c>
      <c r="S206" s="7">
        <v>0</v>
      </c>
      <c r="T206" s="8">
        <v>0</v>
      </c>
      <c r="U206" s="22">
        <f t="shared" si="62"/>
        <v>250120</v>
      </c>
      <c r="V206" s="23">
        <f t="shared" si="63"/>
        <v>27.301488633300856</v>
      </c>
      <c r="W206" s="23">
        <f t="shared" si="64"/>
        <v>41.36467419233066</v>
      </c>
      <c r="X206" s="23">
        <f t="shared" si="65"/>
        <v>-14.063185559029804</v>
      </c>
      <c r="Y206" s="23">
        <f t="shared" si="66"/>
        <v>15.950737121</v>
      </c>
      <c r="Z206" s="23">
        <f t="shared" si="76"/>
        <v>1.887551561970195</v>
      </c>
      <c r="AA206" s="25">
        <f t="shared" si="67"/>
        <v>0.045631969762260624</v>
      </c>
      <c r="AB206" s="40" t="str">
        <f t="shared" si="68"/>
        <v>  </v>
      </c>
      <c r="AC206" s="23">
        <f t="shared" si="60"/>
        <v>0</v>
      </c>
      <c r="AD206" s="23"/>
      <c r="AE206" s="23">
        <f t="shared" si="69"/>
        <v>27.869236535414355</v>
      </c>
      <c r="AF206" s="23">
        <f t="shared" si="70"/>
        <v>12.941059439008555</v>
      </c>
      <c r="AG206" s="23">
        <f t="shared" si="77"/>
        <v>40.810295974422914</v>
      </c>
      <c r="AH206" s="23">
        <f t="shared" si="71"/>
        <v>41.36467419233066</v>
      </c>
      <c r="AI206" s="23">
        <f t="shared" si="72"/>
        <v>-0.5543782179077468</v>
      </c>
      <c r="AJ206" s="23">
        <f t="shared" si="78"/>
        <v>15.950737121</v>
      </c>
      <c r="AK206" s="23">
        <f t="shared" si="79"/>
        <v>15.396358903092253</v>
      </c>
      <c r="AL206" s="25">
        <f t="shared" si="73"/>
        <v>0.37221032689644296</v>
      </c>
      <c r="AM206" s="40" t="str">
        <f t="shared" si="74"/>
        <v>  </v>
      </c>
      <c r="AN206" s="23">
        <f t="shared" si="75"/>
        <v>0</v>
      </c>
    </row>
    <row r="207" spans="1:40" ht="12.75">
      <c r="A207" s="1" t="s">
        <v>203</v>
      </c>
      <c r="B207" s="3">
        <v>17212</v>
      </c>
      <c r="C207" s="4">
        <v>17277.5</v>
      </c>
      <c r="D207" s="18">
        <v>17212</v>
      </c>
      <c r="E207" s="5">
        <v>1021.9919881976907</v>
      </c>
      <c r="F207" s="5">
        <v>1410.63</v>
      </c>
      <c r="G207" s="5">
        <f t="shared" si="61"/>
        <v>2432.621988197691</v>
      </c>
      <c r="H207" s="5">
        <v>781.8392661462013</v>
      </c>
      <c r="I207" s="6">
        <v>4656.1380528</v>
      </c>
      <c r="J207" s="7">
        <v>106401545</v>
      </c>
      <c r="K207" s="7">
        <v>83669.4829</v>
      </c>
      <c r="L207" s="7">
        <v>61426.56</v>
      </c>
      <c r="M207" s="7">
        <v>0</v>
      </c>
      <c r="N207" s="7">
        <v>0</v>
      </c>
      <c r="O207" s="7">
        <v>0</v>
      </c>
      <c r="P207" s="7">
        <v>0</v>
      </c>
      <c r="Q207" s="7">
        <v>0</v>
      </c>
      <c r="R207" s="7">
        <v>0</v>
      </c>
      <c r="S207" s="7">
        <v>0</v>
      </c>
      <c r="T207" s="8">
        <v>0</v>
      </c>
      <c r="U207" s="22">
        <f t="shared" si="62"/>
        <v>0</v>
      </c>
      <c r="V207" s="23">
        <f t="shared" si="63"/>
        <v>55.32730710976707</v>
      </c>
      <c r="W207" s="23">
        <f t="shared" si="64"/>
        <v>80.1414481647936</v>
      </c>
      <c r="X207" s="23">
        <f t="shared" si="65"/>
        <v>-24.814141055026532</v>
      </c>
      <c r="Y207" s="23">
        <f t="shared" si="66"/>
        <v>7.806007282899999</v>
      </c>
      <c r="Z207" s="23">
        <f t="shared" si="76"/>
        <v>-17.008133772126534</v>
      </c>
      <c r="AA207" s="25">
        <f t="shared" si="67"/>
        <v>-0.21222643415618064</v>
      </c>
      <c r="AB207" s="40">
        <f t="shared" si="68"/>
        <v>1</v>
      </c>
      <c r="AC207" s="23">
        <f t="shared" si="60"/>
        <v>-17.008133772126534</v>
      </c>
      <c r="AD207" s="23"/>
      <c r="AE207" s="23">
        <f t="shared" si="69"/>
        <v>58.61840552520211</v>
      </c>
      <c r="AF207" s="23">
        <f t="shared" si="70"/>
        <v>23.54978053558973</v>
      </c>
      <c r="AG207" s="23">
        <f t="shared" si="77"/>
        <v>82.16818606079184</v>
      </c>
      <c r="AH207" s="23">
        <f t="shared" si="71"/>
        <v>80.1414481647936</v>
      </c>
      <c r="AI207" s="23">
        <f t="shared" si="72"/>
        <v>2.026737895998238</v>
      </c>
      <c r="AJ207" s="23">
        <f t="shared" si="78"/>
        <v>7.806007282899999</v>
      </c>
      <c r="AK207" s="23">
        <f t="shared" si="79"/>
        <v>9.832745178898236</v>
      </c>
      <c r="AL207" s="25">
        <f t="shared" si="73"/>
        <v>0.12269238208273098</v>
      </c>
      <c r="AM207" s="40" t="str">
        <f t="shared" si="74"/>
        <v>  </v>
      </c>
      <c r="AN207" s="23">
        <f t="shared" si="75"/>
        <v>0</v>
      </c>
    </row>
    <row r="208" spans="1:40" ht="12.75">
      <c r="A208" s="1" t="s">
        <v>204</v>
      </c>
      <c r="B208" s="3">
        <v>5431</v>
      </c>
      <c r="C208" s="4">
        <v>5431</v>
      </c>
      <c r="D208" s="18">
        <v>5431</v>
      </c>
      <c r="E208" s="5">
        <v>507.1255847937496</v>
      </c>
      <c r="F208" s="5">
        <v>1076.5615189815048</v>
      </c>
      <c r="G208" s="5">
        <f t="shared" si="61"/>
        <v>1583.6871037752544</v>
      </c>
      <c r="H208" s="5">
        <v>695.3306368257272</v>
      </c>
      <c r="I208" s="6">
        <v>2596.862454044444</v>
      </c>
      <c r="J208" s="7">
        <v>24606242</v>
      </c>
      <c r="K208" s="7">
        <v>47515.959</v>
      </c>
      <c r="L208" s="7">
        <v>1686.672</v>
      </c>
      <c r="M208" s="7">
        <v>0</v>
      </c>
      <c r="N208" s="7">
        <v>0</v>
      </c>
      <c r="O208" s="7">
        <v>0</v>
      </c>
      <c r="P208" s="7">
        <v>0</v>
      </c>
      <c r="Q208" s="7">
        <v>0</v>
      </c>
      <c r="R208" s="7">
        <v>0</v>
      </c>
      <c r="S208" s="7">
        <v>18380</v>
      </c>
      <c r="T208" s="8">
        <v>0</v>
      </c>
      <c r="U208" s="22">
        <f t="shared" si="62"/>
        <v>18380</v>
      </c>
      <c r="V208" s="23">
        <f t="shared" si="63"/>
        <v>12.377345349203932</v>
      </c>
      <c r="W208" s="23">
        <f t="shared" si="64"/>
        <v>14.103559987915375</v>
      </c>
      <c r="X208" s="23">
        <f t="shared" si="65"/>
        <v>-1.7262146387114434</v>
      </c>
      <c r="Y208" s="23">
        <f t="shared" si="66"/>
        <v>1.8392320549999999</v>
      </c>
      <c r="Z208" s="23">
        <f t="shared" si="76"/>
        <v>0.11301741628855644</v>
      </c>
      <c r="AA208" s="25">
        <f t="shared" si="67"/>
        <v>0.008013396361301354</v>
      </c>
      <c r="AB208" s="40" t="str">
        <f t="shared" si="68"/>
        <v>  </v>
      </c>
      <c r="AC208" s="23">
        <f t="shared" si="60"/>
        <v>0</v>
      </c>
      <c r="AD208" s="23"/>
      <c r="AE208" s="23">
        <f t="shared" si="69"/>
        <v>12.041406524844769</v>
      </c>
      <c r="AF208" s="23">
        <f t="shared" si="70"/>
        <v>6.608596205050918</v>
      </c>
      <c r="AG208" s="23">
        <f t="shared" si="77"/>
        <v>18.650002729895686</v>
      </c>
      <c r="AH208" s="23">
        <f t="shared" si="71"/>
        <v>14.103559987915375</v>
      </c>
      <c r="AI208" s="23">
        <f t="shared" si="72"/>
        <v>4.546442741980311</v>
      </c>
      <c r="AJ208" s="23">
        <f t="shared" si="78"/>
        <v>1.8392320549999999</v>
      </c>
      <c r="AK208" s="23">
        <f t="shared" si="79"/>
        <v>6.385674796980311</v>
      </c>
      <c r="AL208" s="25">
        <f t="shared" si="73"/>
        <v>0.45277042125902056</v>
      </c>
      <c r="AM208" s="40" t="str">
        <f t="shared" si="74"/>
        <v>  </v>
      </c>
      <c r="AN208" s="23">
        <f t="shared" si="75"/>
        <v>0</v>
      </c>
    </row>
    <row r="209" spans="1:40" ht="12.75">
      <c r="A209" s="1" t="s">
        <v>205</v>
      </c>
      <c r="B209" s="3">
        <v>8870</v>
      </c>
      <c r="C209" s="4">
        <v>8903</v>
      </c>
      <c r="D209" s="18">
        <v>8870</v>
      </c>
      <c r="E209" s="5">
        <v>510.87080512049675</v>
      </c>
      <c r="F209" s="5">
        <v>954.4134097825736</v>
      </c>
      <c r="G209" s="5">
        <f t="shared" si="61"/>
        <v>1465.2842149030703</v>
      </c>
      <c r="H209" s="5">
        <v>590.9825589858527</v>
      </c>
      <c r="I209" s="6">
        <v>2990.1921943111106</v>
      </c>
      <c r="J209" s="7">
        <v>63172602.5</v>
      </c>
      <c r="K209" s="7">
        <v>64562.2903</v>
      </c>
      <c r="L209" s="7">
        <v>739.1592</v>
      </c>
      <c r="M209" s="7">
        <v>0</v>
      </c>
      <c r="N209" s="7">
        <v>0</v>
      </c>
      <c r="O209" s="7">
        <v>0</v>
      </c>
      <c r="P209" s="7">
        <v>0</v>
      </c>
      <c r="Q209" s="7">
        <v>0</v>
      </c>
      <c r="R209" s="7">
        <v>0</v>
      </c>
      <c r="S209" s="7">
        <v>0</v>
      </c>
      <c r="T209" s="8">
        <v>0</v>
      </c>
      <c r="U209" s="22">
        <f t="shared" si="62"/>
        <v>0</v>
      </c>
      <c r="V209" s="23">
        <f t="shared" si="63"/>
        <v>18.239086284394748</v>
      </c>
      <c r="W209" s="23">
        <f t="shared" si="64"/>
        <v>26.523004763539554</v>
      </c>
      <c r="X209" s="23">
        <f t="shared" si="65"/>
        <v>-8.283918479144806</v>
      </c>
      <c r="Y209" s="23">
        <f t="shared" si="66"/>
        <v>4.6137288295</v>
      </c>
      <c r="Z209" s="23">
        <f t="shared" si="76"/>
        <v>-3.670189649644805</v>
      </c>
      <c r="AA209" s="25">
        <f t="shared" si="67"/>
        <v>-0.13837759644375264</v>
      </c>
      <c r="AB209" s="40">
        <f t="shared" si="68"/>
        <v>1</v>
      </c>
      <c r="AC209" s="23">
        <f t="shared" si="60"/>
        <v>-3.670189649644805</v>
      </c>
      <c r="AD209" s="23"/>
      <c r="AE209" s="23">
        <f t="shared" si="69"/>
        <v>18.195899380666326</v>
      </c>
      <c r="AF209" s="23">
        <f t="shared" si="70"/>
        <v>9.1735267718579</v>
      </c>
      <c r="AG209" s="23">
        <f t="shared" si="77"/>
        <v>27.369426152524227</v>
      </c>
      <c r="AH209" s="23">
        <f t="shared" si="71"/>
        <v>26.523004763539554</v>
      </c>
      <c r="AI209" s="23">
        <f t="shared" si="72"/>
        <v>0.8464213889846732</v>
      </c>
      <c r="AJ209" s="23">
        <f t="shared" si="78"/>
        <v>4.6137288295</v>
      </c>
      <c r="AK209" s="23">
        <f t="shared" si="79"/>
        <v>5.4601502184846735</v>
      </c>
      <c r="AL209" s="25">
        <f t="shared" si="73"/>
        <v>0.20586469244957464</v>
      </c>
      <c r="AM209" s="40" t="str">
        <f t="shared" si="74"/>
        <v>  </v>
      </c>
      <c r="AN209" s="23">
        <f t="shared" si="75"/>
        <v>0</v>
      </c>
    </row>
    <row r="210" spans="1:40" ht="12.75">
      <c r="A210" s="1" t="s">
        <v>206</v>
      </c>
      <c r="B210" s="3">
        <v>5645</v>
      </c>
      <c r="C210" s="4">
        <v>5645</v>
      </c>
      <c r="D210" s="18">
        <v>5645</v>
      </c>
      <c r="E210" s="5">
        <v>453.9979448186685</v>
      </c>
      <c r="F210" s="5">
        <v>978.0839830926225</v>
      </c>
      <c r="G210" s="5">
        <f t="shared" si="61"/>
        <v>1432.081927911291</v>
      </c>
      <c r="H210" s="5">
        <v>654.2591416656002</v>
      </c>
      <c r="I210" s="6">
        <v>3589.056743999999</v>
      </c>
      <c r="J210" s="7">
        <v>13991998</v>
      </c>
      <c r="K210" s="7">
        <v>42824.4631</v>
      </c>
      <c r="L210" s="7">
        <v>5858.3603</v>
      </c>
      <c r="M210" s="7">
        <v>0</v>
      </c>
      <c r="N210" s="7">
        <v>0</v>
      </c>
      <c r="O210" s="7">
        <v>0</v>
      </c>
      <c r="P210" s="7">
        <v>0</v>
      </c>
      <c r="Q210" s="7">
        <v>0</v>
      </c>
      <c r="R210" s="7">
        <v>0</v>
      </c>
      <c r="S210" s="7">
        <v>0</v>
      </c>
      <c r="T210" s="8">
        <v>0</v>
      </c>
      <c r="U210" s="22">
        <f t="shared" si="62"/>
        <v>0</v>
      </c>
      <c r="V210" s="23">
        <f t="shared" si="63"/>
        <v>11.77739533776155</v>
      </c>
      <c r="W210" s="23">
        <f t="shared" si="64"/>
        <v>20.260225319879993</v>
      </c>
      <c r="X210" s="23">
        <f t="shared" si="65"/>
        <v>-8.482829982118442</v>
      </c>
      <c r="Y210" s="23">
        <f t="shared" si="66"/>
        <v>1.0561066794</v>
      </c>
      <c r="Z210" s="23">
        <f t="shared" si="76"/>
        <v>-7.426723302718442</v>
      </c>
      <c r="AA210" s="25">
        <f t="shared" si="67"/>
        <v>-0.3665666687048687</v>
      </c>
      <c r="AB210" s="40">
        <f t="shared" si="68"/>
        <v>1</v>
      </c>
      <c r="AC210" s="23">
        <f t="shared" si="60"/>
        <v>-7.426723302718442</v>
      </c>
      <c r="AD210" s="23"/>
      <c r="AE210" s="23">
        <f t="shared" si="69"/>
        <v>11.317743476282931</v>
      </c>
      <c r="AF210" s="23">
        <f t="shared" si="70"/>
        <v>6.463262495729047</v>
      </c>
      <c r="AG210" s="23">
        <f t="shared" si="77"/>
        <v>17.78100597201198</v>
      </c>
      <c r="AH210" s="23">
        <f t="shared" si="71"/>
        <v>20.260225319879993</v>
      </c>
      <c r="AI210" s="23">
        <f t="shared" si="72"/>
        <v>-2.479219347868014</v>
      </c>
      <c r="AJ210" s="23">
        <f t="shared" si="78"/>
        <v>1.0561066794</v>
      </c>
      <c r="AK210" s="23">
        <f t="shared" si="79"/>
        <v>-1.423112668468014</v>
      </c>
      <c r="AL210" s="25">
        <f t="shared" si="73"/>
        <v>-0.0702416999810762</v>
      </c>
      <c r="AM210" s="40">
        <f t="shared" si="74"/>
        <v>1</v>
      </c>
      <c r="AN210" s="23">
        <f t="shared" si="75"/>
        <v>-1.423112668468014</v>
      </c>
    </row>
    <row r="211" spans="1:40" ht="12.75">
      <c r="A211" s="1" t="s">
        <v>207</v>
      </c>
      <c r="B211" s="3">
        <v>4823</v>
      </c>
      <c r="C211" s="4">
        <v>4858.64</v>
      </c>
      <c r="D211" s="18">
        <v>4823</v>
      </c>
      <c r="E211" s="5">
        <v>596.7650039593642</v>
      </c>
      <c r="F211" s="5">
        <v>1114.0564461192705</v>
      </c>
      <c r="G211" s="5">
        <f t="shared" si="61"/>
        <v>1710.8214500786348</v>
      </c>
      <c r="H211" s="5">
        <v>715.4522867508304</v>
      </c>
      <c r="I211" s="6">
        <v>3996.1008787555547</v>
      </c>
      <c r="J211" s="7">
        <v>1069433</v>
      </c>
      <c r="K211" s="7">
        <v>37112.6894</v>
      </c>
      <c r="L211" s="7">
        <v>0</v>
      </c>
      <c r="M211" s="7">
        <v>0</v>
      </c>
      <c r="N211" s="7">
        <v>0</v>
      </c>
      <c r="O211" s="7">
        <v>0</v>
      </c>
      <c r="P211" s="7">
        <v>0</v>
      </c>
      <c r="Q211" s="7">
        <v>0</v>
      </c>
      <c r="R211" s="7">
        <v>0</v>
      </c>
      <c r="S211" s="7">
        <v>0</v>
      </c>
      <c r="T211" s="8">
        <v>0</v>
      </c>
      <c r="U211" s="22">
        <f t="shared" si="62"/>
        <v>0</v>
      </c>
      <c r="V211" s="23">
        <f t="shared" si="63"/>
        <v>11.701918232728511</v>
      </c>
      <c r="W211" s="23">
        <f t="shared" si="64"/>
        <v>19.27319453823804</v>
      </c>
      <c r="X211" s="23">
        <f t="shared" si="65"/>
        <v>-7.57127630550953</v>
      </c>
      <c r="Y211" s="23">
        <f t="shared" si="66"/>
        <v>0.1141118654</v>
      </c>
      <c r="Z211" s="23">
        <f t="shared" si="76"/>
        <v>-7.45716444010953</v>
      </c>
      <c r="AA211" s="25">
        <f t="shared" si="67"/>
        <v>-0.38691896277570936</v>
      </c>
      <c r="AB211" s="40">
        <f t="shared" si="68"/>
        <v>1</v>
      </c>
      <c r="AC211" s="23">
        <f t="shared" si="60"/>
        <v>-7.45716444010953</v>
      </c>
      <c r="AD211" s="23"/>
      <c r="AE211" s="23">
        <f t="shared" si="69"/>
        <v>11.551808595220958</v>
      </c>
      <c r="AF211" s="23">
        <f t="shared" si="70"/>
        <v>6.038596163248696</v>
      </c>
      <c r="AG211" s="23">
        <f t="shared" si="77"/>
        <v>17.590404758469653</v>
      </c>
      <c r="AH211" s="23">
        <f t="shared" si="71"/>
        <v>19.27319453823804</v>
      </c>
      <c r="AI211" s="23">
        <f t="shared" si="72"/>
        <v>-1.6827897797683882</v>
      </c>
      <c r="AJ211" s="23">
        <f t="shared" si="78"/>
        <v>0.1141118654</v>
      </c>
      <c r="AK211" s="23">
        <f t="shared" si="79"/>
        <v>-1.5686779143683882</v>
      </c>
      <c r="AL211" s="25">
        <f t="shared" si="73"/>
        <v>-0.08139169203403875</v>
      </c>
      <c r="AM211" s="40">
        <f t="shared" si="74"/>
        <v>1</v>
      </c>
      <c r="AN211" s="23">
        <f t="shared" si="75"/>
        <v>-1.5686779143683882</v>
      </c>
    </row>
    <row r="212" spans="1:40" ht="12.75">
      <c r="A212" s="1" t="s">
        <v>208</v>
      </c>
      <c r="B212" s="3">
        <v>4671</v>
      </c>
      <c r="C212" s="4">
        <v>4672</v>
      </c>
      <c r="D212" s="18">
        <v>4671</v>
      </c>
      <c r="E212" s="5">
        <v>465.60065884574897</v>
      </c>
      <c r="F212" s="5">
        <v>912.74</v>
      </c>
      <c r="G212" s="5">
        <f t="shared" si="61"/>
        <v>1378.340658845749</v>
      </c>
      <c r="H212" s="5">
        <v>645.9756402318442</v>
      </c>
      <c r="I212" s="6">
        <v>3011.8710359111105</v>
      </c>
      <c r="J212" s="7">
        <v>18818956</v>
      </c>
      <c r="K212" s="7">
        <v>44957.9786</v>
      </c>
      <c r="L212" s="7">
        <v>1973.2160000000001</v>
      </c>
      <c r="M212" s="7">
        <v>0</v>
      </c>
      <c r="N212" s="7">
        <v>0</v>
      </c>
      <c r="O212" s="7">
        <v>0</v>
      </c>
      <c r="P212" s="7">
        <v>0</v>
      </c>
      <c r="Q212" s="7">
        <v>0</v>
      </c>
      <c r="R212" s="7">
        <v>0</v>
      </c>
      <c r="S212" s="7">
        <v>0</v>
      </c>
      <c r="T212" s="8">
        <v>0</v>
      </c>
      <c r="U212" s="22">
        <f t="shared" si="62"/>
        <v>0</v>
      </c>
      <c r="V212" s="23">
        <f t="shared" si="63"/>
        <v>9.455581432991437</v>
      </c>
      <c r="W212" s="23">
        <f t="shared" si="64"/>
        <v>14.068449608740798</v>
      </c>
      <c r="X212" s="23">
        <f t="shared" si="65"/>
        <v>-4.612868175749361</v>
      </c>
      <c r="Y212" s="23">
        <f t="shared" si="66"/>
        <v>1.4018960266</v>
      </c>
      <c r="Z212" s="23">
        <f t="shared" si="76"/>
        <v>-3.2109721491493604</v>
      </c>
      <c r="AA212" s="25">
        <f t="shared" si="67"/>
        <v>-0.22823923306761304</v>
      </c>
      <c r="AB212" s="40">
        <f t="shared" si="68"/>
        <v>1</v>
      </c>
      <c r="AC212" s="23">
        <f t="shared" si="60"/>
        <v>-3.2109721491493604</v>
      </c>
      <c r="AD212" s="23"/>
      <c r="AE212" s="23">
        <f t="shared" si="69"/>
        <v>9.013520904455891</v>
      </c>
      <c r="AF212" s="23">
        <f t="shared" si="70"/>
        <v>5.280366377165152</v>
      </c>
      <c r="AG212" s="23">
        <f t="shared" si="77"/>
        <v>14.293887281621043</v>
      </c>
      <c r="AH212" s="23">
        <f t="shared" si="71"/>
        <v>14.068449608740798</v>
      </c>
      <c r="AI212" s="23">
        <f t="shared" si="72"/>
        <v>0.2254376728802452</v>
      </c>
      <c r="AJ212" s="23">
        <f t="shared" si="78"/>
        <v>1.4018960266</v>
      </c>
      <c r="AK212" s="23">
        <f t="shared" si="79"/>
        <v>1.6273336994802452</v>
      </c>
      <c r="AL212" s="25">
        <f t="shared" si="73"/>
        <v>0.11567256838800309</v>
      </c>
      <c r="AM212" s="40" t="str">
        <f t="shared" si="74"/>
        <v>  </v>
      </c>
      <c r="AN212" s="23">
        <f t="shared" si="75"/>
        <v>0</v>
      </c>
    </row>
    <row r="213" spans="1:40" ht="12.75">
      <c r="A213" s="1" t="s">
        <v>209</v>
      </c>
      <c r="B213" s="3">
        <v>4946</v>
      </c>
      <c r="C213" s="4">
        <v>4997.51</v>
      </c>
      <c r="D213" s="18">
        <v>4946</v>
      </c>
      <c r="E213" s="5">
        <v>443.8218115947743</v>
      </c>
      <c r="F213" s="5">
        <v>991.9512020657952</v>
      </c>
      <c r="G213" s="5">
        <f t="shared" si="61"/>
        <v>1435.7730136605696</v>
      </c>
      <c r="H213" s="5">
        <v>721.6136935821005</v>
      </c>
      <c r="I213" s="6">
        <v>4245.046818133333</v>
      </c>
      <c r="J213" s="7">
        <v>3237952</v>
      </c>
      <c r="K213" s="7">
        <v>38071.1748</v>
      </c>
      <c r="L213" s="7">
        <v>5512</v>
      </c>
      <c r="M213" s="7">
        <v>0</v>
      </c>
      <c r="N213" s="7">
        <v>0</v>
      </c>
      <c r="O213" s="7">
        <v>0</v>
      </c>
      <c r="P213" s="7">
        <v>0</v>
      </c>
      <c r="Q213" s="7">
        <v>0</v>
      </c>
      <c r="R213" s="7">
        <v>0</v>
      </c>
      <c r="S213" s="7">
        <v>0</v>
      </c>
      <c r="T213" s="8">
        <v>0</v>
      </c>
      <c r="U213" s="22">
        <f t="shared" si="62"/>
        <v>0</v>
      </c>
      <c r="V213" s="23">
        <f t="shared" si="63"/>
        <v>10.670434654022246</v>
      </c>
      <c r="W213" s="23">
        <f t="shared" si="64"/>
        <v>20.996001562487464</v>
      </c>
      <c r="X213" s="23">
        <f t="shared" si="65"/>
        <v>-10.325566908465218</v>
      </c>
      <c r="Y213" s="23">
        <f t="shared" si="66"/>
        <v>0.27671571879999995</v>
      </c>
      <c r="Z213" s="23">
        <f t="shared" si="76"/>
        <v>-10.048851189665218</v>
      </c>
      <c r="AA213" s="25">
        <f t="shared" si="67"/>
        <v>-0.4786078511071847</v>
      </c>
      <c r="AB213" s="40">
        <f t="shared" si="68"/>
        <v>1</v>
      </c>
      <c r="AC213" s="23">
        <f t="shared" si="60"/>
        <v>-10.048851189665218</v>
      </c>
      <c r="AD213" s="23"/>
      <c r="AE213" s="23">
        <f t="shared" si="69"/>
        <v>9.941866655791246</v>
      </c>
      <c r="AF213" s="23">
        <f t="shared" si="70"/>
        <v>6.245927324799871</v>
      </c>
      <c r="AG213" s="23">
        <f t="shared" si="77"/>
        <v>16.187793980591117</v>
      </c>
      <c r="AH213" s="23">
        <f t="shared" si="71"/>
        <v>20.996001562487464</v>
      </c>
      <c r="AI213" s="23">
        <f t="shared" si="72"/>
        <v>-4.8082075818963474</v>
      </c>
      <c r="AJ213" s="23">
        <f t="shared" si="78"/>
        <v>0.27671571879999995</v>
      </c>
      <c r="AK213" s="23">
        <f t="shared" si="79"/>
        <v>-4.531491863096347</v>
      </c>
      <c r="AL213" s="25">
        <f t="shared" si="73"/>
        <v>-0.21582642055011766</v>
      </c>
      <c r="AM213" s="40">
        <f t="shared" si="74"/>
        <v>1</v>
      </c>
      <c r="AN213" s="23">
        <f t="shared" si="75"/>
        <v>-4.531491863096347</v>
      </c>
    </row>
    <row r="214" spans="1:40" ht="12.75">
      <c r="A214" s="1" t="s">
        <v>210</v>
      </c>
      <c r="B214" s="3">
        <v>3125</v>
      </c>
      <c r="C214" s="4">
        <v>3173</v>
      </c>
      <c r="D214" s="18">
        <v>3125</v>
      </c>
      <c r="E214" s="5">
        <v>558.7963994196497</v>
      </c>
      <c r="F214" s="5">
        <v>974.8141495878194</v>
      </c>
      <c r="G214" s="5">
        <f t="shared" si="61"/>
        <v>1533.6105490074692</v>
      </c>
      <c r="H214" s="5">
        <v>737.3692300612473</v>
      </c>
      <c r="I214" s="6">
        <v>3371.4166003555556</v>
      </c>
      <c r="J214" s="7">
        <v>16106548</v>
      </c>
      <c r="K214" s="7">
        <v>43759.0942</v>
      </c>
      <c r="L214" s="7">
        <v>297.5</v>
      </c>
      <c r="M214" s="7">
        <v>0</v>
      </c>
      <c r="N214" s="7">
        <v>0</v>
      </c>
      <c r="O214" s="7">
        <v>0</v>
      </c>
      <c r="P214" s="7">
        <v>0</v>
      </c>
      <c r="Q214" s="7">
        <v>0</v>
      </c>
      <c r="R214" s="7">
        <v>0</v>
      </c>
      <c r="S214" s="7">
        <v>0</v>
      </c>
      <c r="T214" s="8">
        <v>0</v>
      </c>
      <c r="U214" s="22">
        <f t="shared" si="62"/>
        <v>0</v>
      </c>
      <c r="V214" s="23">
        <f t="shared" si="63"/>
        <v>7.09681180958974</v>
      </c>
      <c r="W214" s="23">
        <f t="shared" si="64"/>
        <v>10.535676876111111</v>
      </c>
      <c r="X214" s="23">
        <f t="shared" si="65"/>
        <v>-3.4388650665213714</v>
      </c>
      <c r="Y214" s="23">
        <f t="shared" si="66"/>
        <v>1.2037280501999998</v>
      </c>
      <c r="Z214" s="23">
        <f t="shared" si="76"/>
        <v>-2.2351370163213717</v>
      </c>
      <c r="AA214" s="25">
        <f t="shared" si="67"/>
        <v>-0.21214935144692829</v>
      </c>
      <c r="AB214" s="40">
        <f t="shared" si="68"/>
        <v>1</v>
      </c>
      <c r="AC214" s="23">
        <f t="shared" si="60"/>
        <v>-2.2351370163213717</v>
      </c>
      <c r="AD214" s="23"/>
      <c r="AE214" s="23">
        <f t="shared" si="69"/>
        <v>6.709546151907677</v>
      </c>
      <c r="AF214" s="23">
        <f t="shared" si="70"/>
        <v>4.032487976897447</v>
      </c>
      <c r="AG214" s="23">
        <f t="shared" si="77"/>
        <v>10.742034128805123</v>
      </c>
      <c r="AH214" s="23">
        <f t="shared" si="71"/>
        <v>10.535676876111111</v>
      </c>
      <c r="AI214" s="23">
        <f t="shared" si="72"/>
        <v>0.20635725269401206</v>
      </c>
      <c r="AJ214" s="23">
        <f t="shared" si="78"/>
        <v>1.2037280501999998</v>
      </c>
      <c r="AK214" s="23">
        <f t="shared" si="79"/>
        <v>1.410085302894012</v>
      </c>
      <c r="AL214" s="25">
        <f t="shared" si="73"/>
        <v>0.13383908024849156</v>
      </c>
      <c r="AM214" s="40" t="str">
        <f t="shared" si="74"/>
        <v>  </v>
      </c>
      <c r="AN214" s="23">
        <f t="shared" si="75"/>
        <v>0</v>
      </c>
    </row>
    <row r="215" spans="1:40" ht="12.75">
      <c r="A215" s="1" t="s">
        <v>211</v>
      </c>
      <c r="B215" s="3">
        <v>4365</v>
      </c>
      <c r="C215" s="4">
        <v>4366.75</v>
      </c>
      <c r="D215" s="18">
        <v>4365</v>
      </c>
      <c r="E215" s="5">
        <v>508.15114171678255</v>
      </c>
      <c r="F215" s="5">
        <v>996.4622574170029</v>
      </c>
      <c r="G215" s="5">
        <f t="shared" si="61"/>
        <v>1504.6133991337854</v>
      </c>
      <c r="H215" s="5">
        <v>717.5381482723021</v>
      </c>
      <c r="I215" s="6">
        <v>2716.0501957333327</v>
      </c>
      <c r="J215" s="7">
        <v>32183392</v>
      </c>
      <c r="K215" s="7">
        <v>50865.0593</v>
      </c>
      <c r="L215" s="7">
        <v>551.2</v>
      </c>
      <c r="M215" s="7">
        <v>0</v>
      </c>
      <c r="N215" s="7">
        <v>0</v>
      </c>
      <c r="O215" s="7">
        <v>0</v>
      </c>
      <c r="P215" s="7">
        <v>0</v>
      </c>
      <c r="Q215" s="7">
        <v>0</v>
      </c>
      <c r="R215" s="7">
        <v>0</v>
      </c>
      <c r="S215" s="7">
        <v>0</v>
      </c>
      <c r="T215" s="8">
        <v>0</v>
      </c>
      <c r="U215" s="22">
        <f t="shared" si="62"/>
        <v>0</v>
      </c>
      <c r="V215" s="23">
        <f t="shared" si="63"/>
        <v>9.699691504427573</v>
      </c>
      <c r="W215" s="23">
        <f t="shared" si="64"/>
        <v>11.855559104375997</v>
      </c>
      <c r="X215" s="23">
        <f t="shared" si="65"/>
        <v>-2.155867599948424</v>
      </c>
      <c r="Y215" s="23">
        <f t="shared" si="66"/>
        <v>2.3686204833</v>
      </c>
      <c r="Z215" s="23">
        <f t="shared" si="76"/>
        <v>0.21275288335157594</v>
      </c>
      <c r="AA215" s="25">
        <f t="shared" si="67"/>
        <v>0.017945411218358052</v>
      </c>
      <c r="AB215" s="40" t="str">
        <f t="shared" si="68"/>
        <v>  </v>
      </c>
      <c r="AC215" s="23">
        <f t="shared" si="60"/>
        <v>0</v>
      </c>
      <c r="AD215" s="23"/>
      <c r="AE215" s="23">
        <f t="shared" si="69"/>
        <v>9.194692482106563</v>
      </c>
      <c r="AF215" s="23">
        <f t="shared" si="70"/>
        <v>5.4810945301150475</v>
      </c>
      <c r="AG215" s="23">
        <f t="shared" si="77"/>
        <v>14.67578701222161</v>
      </c>
      <c r="AH215" s="23">
        <f t="shared" si="71"/>
        <v>11.855559104375997</v>
      </c>
      <c r="AI215" s="23">
        <f t="shared" si="72"/>
        <v>2.820227907845613</v>
      </c>
      <c r="AJ215" s="23">
        <f t="shared" si="78"/>
        <v>2.3686204833</v>
      </c>
      <c r="AK215" s="23">
        <f t="shared" si="79"/>
        <v>5.188848391145613</v>
      </c>
      <c r="AL215" s="25">
        <f t="shared" si="73"/>
        <v>0.43767217939391495</v>
      </c>
      <c r="AM215" s="40" t="str">
        <f t="shared" si="74"/>
        <v>  </v>
      </c>
      <c r="AN215" s="23">
        <f t="shared" si="75"/>
        <v>0</v>
      </c>
    </row>
    <row r="216" spans="1:40" ht="12.75">
      <c r="A216" s="1" t="s">
        <v>212</v>
      </c>
      <c r="B216" s="3">
        <v>4589</v>
      </c>
      <c r="C216" s="4">
        <v>4633.33</v>
      </c>
      <c r="D216" s="18">
        <v>4589</v>
      </c>
      <c r="E216" s="5">
        <v>451.96098810548546</v>
      </c>
      <c r="F216" s="5">
        <v>992.864777687534</v>
      </c>
      <c r="G216" s="5">
        <f t="shared" si="61"/>
        <v>1444.8257657930194</v>
      </c>
      <c r="H216" s="5">
        <v>657.0384001675064</v>
      </c>
      <c r="I216" s="6">
        <v>3126.579405155555</v>
      </c>
      <c r="J216" s="7">
        <v>9301330</v>
      </c>
      <c r="K216" s="7">
        <v>40751.1879</v>
      </c>
      <c r="L216" s="7">
        <v>3213.7716</v>
      </c>
      <c r="M216" s="7">
        <v>0</v>
      </c>
      <c r="N216" s="7">
        <v>0</v>
      </c>
      <c r="O216" s="7">
        <v>0</v>
      </c>
      <c r="P216" s="7">
        <v>0</v>
      </c>
      <c r="Q216" s="7">
        <v>0</v>
      </c>
      <c r="R216" s="7">
        <v>0</v>
      </c>
      <c r="S216" s="7">
        <v>0</v>
      </c>
      <c r="T216" s="8">
        <v>0</v>
      </c>
      <c r="U216" s="22">
        <f t="shared" si="62"/>
        <v>0</v>
      </c>
      <c r="V216" s="23">
        <f t="shared" si="63"/>
        <v>9.645454657592854</v>
      </c>
      <c r="W216" s="23">
        <f t="shared" si="64"/>
        <v>14.347872890258841</v>
      </c>
      <c r="X216" s="23">
        <f t="shared" si="65"/>
        <v>-4.702418232665988</v>
      </c>
      <c r="Y216" s="23">
        <f t="shared" si="66"/>
        <v>0.7136607194999999</v>
      </c>
      <c r="Z216" s="23">
        <f t="shared" si="76"/>
        <v>-3.9887575131659876</v>
      </c>
      <c r="AA216" s="25">
        <f t="shared" si="67"/>
        <v>-0.2780034046631444</v>
      </c>
      <c r="AB216" s="40">
        <f t="shared" si="68"/>
        <v>1</v>
      </c>
      <c r="AC216" s="23">
        <f t="shared" si="60"/>
        <v>-3.9887575131659876</v>
      </c>
      <c r="AD216" s="23"/>
      <c r="AE216" s="23">
        <f t="shared" si="69"/>
        <v>9.282427614913832</v>
      </c>
      <c r="AF216" s="23">
        <f t="shared" si="70"/>
        <v>5.2765111321452025</v>
      </c>
      <c r="AG216" s="23">
        <f t="shared" si="77"/>
        <v>14.558938747059035</v>
      </c>
      <c r="AH216" s="23">
        <f t="shared" si="71"/>
        <v>14.347872890258841</v>
      </c>
      <c r="AI216" s="23">
        <f t="shared" si="72"/>
        <v>0.21106585680019307</v>
      </c>
      <c r="AJ216" s="23">
        <f t="shared" si="78"/>
        <v>0.7136607194999999</v>
      </c>
      <c r="AK216" s="23">
        <f t="shared" si="79"/>
        <v>0.924726576300193</v>
      </c>
      <c r="AL216" s="25">
        <f t="shared" si="73"/>
        <v>0.06445042992595891</v>
      </c>
      <c r="AM216" s="40" t="str">
        <f t="shared" si="74"/>
        <v>  </v>
      </c>
      <c r="AN216" s="23">
        <f t="shared" si="75"/>
        <v>0</v>
      </c>
    </row>
    <row r="217" spans="1:40" ht="12.75">
      <c r="A217" s="1" t="s">
        <v>213</v>
      </c>
      <c r="B217" s="3">
        <v>9405</v>
      </c>
      <c r="C217" s="4">
        <v>9413.42</v>
      </c>
      <c r="D217" s="18">
        <v>9405</v>
      </c>
      <c r="E217" s="5">
        <v>495.71562926641144</v>
      </c>
      <c r="F217" s="5">
        <v>1061.4606765286874</v>
      </c>
      <c r="G217" s="5">
        <f t="shared" si="61"/>
        <v>1557.1763057950989</v>
      </c>
      <c r="H217" s="5">
        <v>709.3662946551084</v>
      </c>
      <c r="I217" s="6">
        <v>4044.661249777777</v>
      </c>
      <c r="J217" s="7">
        <v>-859768</v>
      </c>
      <c r="K217" s="7">
        <v>0</v>
      </c>
      <c r="L217" s="7">
        <v>1950.6308000000004</v>
      </c>
      <c r="M217" s="7">
        <v>0</v>
      </c>
      <c r="N217" s="7">
        <v>0</v>
      </c>
      <c r="O217" s="7">
        <v>0</v>
      </c>
      <c r="P217" s="7">
        <v>0</v>
      </c>
      <c r="Q217" s="7">
        <v>0</v>
      </c>
      <c r="R217" s="7">
        <v>0</v>
      </c>
      <c r="S217" s="7">
        <v>0</v>
      </c>
      <c r="T217" s="8">
        <v>0</v>
      </c>
      <c r="U217" s="22">
        <f t="shared" si="62"/>
        <v>0</v>
      </c>
      <c r="V217" s="23">
        <f t="shared" si="63"/>
        <v>21.3168331572342</v>
      </c>
      <c r="W217" s="23">
        <f t="shared" si="64"/>
        <v>38.04003905415999</v>
      </c>
      <c r="X217" s="23">
        <f t="shared" si="65"/>
        <v>-16.72320589692579</v>
      </c>
      <c r="Y217" s="23">
        <f t="shared" si="66"/>
        <v>-0.0599526652</v>
      </c>
      <c r="Z217" s="23">
        <f t="shared" si="76"/>
        <v>-16.78315856212579</v>
      </c>
      <c r="AA217" s="25">
        <f t="shared" si="67"/>
        <v>-0.4411971958869589</v>
      </c>
      <c r="AB217" s="40">
        <f t="shared" si="68"/>
        <v>1</v>
      </c>
      <c r="AC217" s="23">
        <f t="shared" si="60"/>
        <v>-16.78315856212579</v>
      </c>
      <c r="AD217" s="23"/>
      <c r="AE217" s="23">
        <f t="shared" si="69"/>
        <v>20.503340418404065</v>
      </c>
      <c r="AF217" s="23">
        <f t="shared" si="70"/>
        <v>11.675282502154765</v>
      </c>
      <c r="AG217" s="23">
        <f t="shared" si="77"/>
        <v>32.17862292055883</v>
      </c>
      <c r="AH217" s="23">
        <f t="shared" si="71"/>
        <v>38.04003905415999</v>
      </c>
      <c r="AI217" s="23">
        <f t="shared" si="72"/>
        <v>-5.8614161336011605</v>
      </c>
      <c r="AJ217" s="23">
        <f t="shared" si="78"/>
        <v>-0.0599526652</v>
      </c>
      <c r="AK217" s="23">
        <f t="shared" si="79"/>
        <v>-5.9213687988011605</v>
      </c>
      <c r="AL217" s="25">
        <f t="shared" si="73"/>
        <v>-0.15566148053556245</v>
      </c>
      <c r="AM217" s="40">
        <f t="shared" si="74"/>
        <v>1</v>
      </c>
      <c r="AN217" s="23">
        <f t="shared" si="75"/>
        <v>-5.9213687988011605</v>
      </c>
    </row>
    <row r="218" spans="1:40" ht="12.75">
      <c r="A218" s="1" t="s">
        <v>214</v>
      </c>
      <c r="B218" s="3">
        <v>6444</v>
      </c>
      <c r="C218" s="4">
        <v>6444</v>
      </c>
      <c r="D218" s="18">
        <v>6444</v>
      </c>
      <c r="E218" s="5">
        <v>481.37291724738606</v>
      </c>
      <c r="F218" s="5">
        <v>997.6714410511685</v>
      </c>
      <c r="G218" s="5">
        <f t="shared" si="61"/>
        <v>1479.0443582985545</v>
      </c>
      <c r="H218" s="5">
        <v>665.5645276442597</v>
      </c>
      <c r="I218" s="6">
        <v>2913.6278241777777</v>
      </c>
      <c r="J218" s="7">
        <v>3477480</v>
      </c>
      <c r="K218" s="7">
        <v>38177.0462</v>
      </c>
      <c r="L218" s="7">
        <v>6367.2071</v>
      </c>
      <c r="M218" s="7">
        <v>0</v>
      </c>
      <c r="N218" s="7">
        <v>0</v>
      </c>
      <c r="O218" s="7">
        <v>0</v>
      </c>
      <c r="P218" s="7">
        <v>0</v>
      </c>
      <c r="Q218" s="7">
        <v>0</v>
      </c>
      <c r="R218" s="7">
        <v>0</v>
      </c>
      <c r="S218" s="7">
        <v>0</v>
      </c>
      <c r="T218" s="8">
        <v>0</v>
      </c>
      <c r="U218" s="22">
        <f t="shared" si="62"/>
        <v>0</v>
      </c>
      <c r="V218" s="23">
        <f t="shared" si="63"/>
        <v>13.819859661015494</v>
      </c>
      <c r="W218" s="23">
        <f t="shared" si="64"/>
        <v>18.7754176990016</v>
      </c>
      <c r="X218" s="23">
        <f t="shared" si="65"/>
        <v>-4.955558037986107</v>
      </c>
      <c r="Y218" s="23">
        <f t="shared" si="66"/>
        <v>0.2949228133</v>
      </c>
      <c r="Z218" s="23">
        <f t="shared" si="76"/>
        <v>-4.660635224686106</v>
      </c>
      <c r="AA218" s="25">
        <f t="shared" si="67"/>
        <v>-0.24823070780118728</v>
      </c>
      <c r="AB218" s="40">
        <f t="shared" si="68"/>
        <v>1</v>
      </c>
      <c r="AC218" s="23">
        <f t="shared" si="60"/>
        <v>-4.660635224686106</v>
      </c>
      <c r="AD218" s="23"/>
      <c r="AE218" s="23">
        <f t="shared" si="69"/>
        <v>13.343346582826237</v>
      </c>
      <c r="AF218" s="23">
        <f t="shared" si="70"/>
        <v>7.505571178244317</v>
      </c>
      <c r="AG218" s="23">
        <f t="shared" si="77"/>
        <v>20.848917761070553</v>
      </c>
      <c r="AH218" s="23">
        <f t="shared" si="71"/>
        <v>18.7754176990016</v>
      </c>
      <c r="AI218" s="23">
        <f t="shared" si="72"/>
        <v>2.073500062068952</v>
      </c>
      <c r="AJ218" s="23">
        <f t="shared" si="78"/>
        <v>0.2949228133</v>
      </c>
      <c r="AK218" s="23">
        <f t="shared" si="79"/>
        <v>2.368422875368952</v>
      </c>
      <c r="AL218" s="25">
        <f t="shared" si="73"/>
        <v>0.12614488334365498</v>
      </c>
      <c r="AM218" s="40" t="str">
        <f t="shared" si="74"/>
        <v>  </v>
      </c>
      <c r="AN218" s="23">
        <f t="shared" si="75"/>
        <v>0</v>
      </c>
    </row>
    <row r="219" spans="1:40" ht="12.75">
      <c r="A219" s="1" t="s">
        <v>215</v>
      </c>
      <c r="B219" s="3">
        <v>12298</v>
      </c>
      <c r="C219" s="4">
        <v>12333</v>
      </c>
      <c r="D219" s="18">
        <v>12298</v>
      </c>
      <c r="E219" s="5">
        <v>1192.1490127058782</v>
      </c>
      <c r="F219" s="5">
        <v>1634.25</v>
      </c>
      <c r="G219" s="5">
        <f t="shared" si="61"/>
        <v>2826.3990127058782</v>
      </c>
      <c r="H219" s="5">
        <v>785.9762815271339</v>
      </c>
      <c r="I219" s="6">
        <v>4701.463360533332</v>
      </c>
      <c r="J219" s="7">
        <v>186327347.4413</v>
      </c>
      <c r="K219" s="7">
        <v>118996.6876</v>
      </c>
      <c r="L219" s="7">
        <v>23585.2968</v>
      </c>
      <c r="M219" s="7">
        <v>5920000</v>
      </c>
      <c r="N219" s="7">
        <v>0</v>
      </c>
      <c r="O219" s="7">
        <v>73407</v>
      </c>
      <c r="P219" s="7">
        <v>0</v>
      </c>
      <c r="Q219" s="7">
        <v>0</v>
      </c>
      <c r="R219" s="7">
        <v>0</v>
      </c>
      <c r="S219" s="7">
        <v>0</v>
      </c>
      <c r="T219" s="8">
        <v>0</v>
      </c>
      <c r="U219" s="22">
        <f t="shared" si="62"/>
        <v>73407</v>
      </c>
      <c r="V219" s="23">
        <f t="shared" si="63"/>
        <v>44.424991368477585</v>
      </c>
      <c r="W219" s="23">
        <f t="shared" si="64"/>
        <v>57.81859640783892</v>
      </c>
      <c r="X219" s="23">
        <f t="shared" si="65"/>
        <v>-13.393605039361333</v>
      </c>
      <c r="Y219" s="23">
        <f t="shared" si="66"/>
        <v>19.5515580001736</v>
      </c>
      <c r="Z219" s="23">
        <f t="shared" si="76"/>
        <v>6.157952960812267</v>
      </c>
      <c r="AA219" s="25">
        <f t="shared" si="67"/>
        <v>0.10650471203720513</v>
      </c>
      <c r="AB219" s="40" t="str">
        <f t="shared" si="68"/>
        <v>  </v>
      </c>
      <c r="AC219" s="23">
        <f t="shared" si="60"/>
        <v>0</v>
      </c>
      <c r="AD219" s="23"/>
      <c r="AE219" s="23">
        <f t="shared" si="69"/>
        <v>48.66267708155964</v>
      </c>
      <c r="AF219" s="23">
        <f t="shared" si="70"/>
        <v>16.915388542886213</v>
      </c>
      <c r="AG219" s="23">
        <f t="shared" si="77"/>
        <v>65.57806562444586</v>
      </c>
      <c r="AH219" s="23">
        <f t="shared" si="71"/>
        <v>57.81859640783892</v>
      </c>
      <c r="AI219" s="23">
        <f t="shared" si="72"/>
        <v>7.759469216606938</v>
      </c>
      <c r="AJ219" s="23">
        <f t="shared" si="78"/>
        <v>19.5515580001736</v>
      </c>
      <c r="AK219" s="23">
        <f t="shared" si="79"/>
        <v>27.311027216780538</v>
      </c>
      <c r="AL219" s="25">
        <f t="shared" si="73"/>
        <v>0.4723571465508244</v>
      </c>
      <c r="AM219" s="40" t="str">
        <f t="shared" si="74"/>
        <v>  </v>
      </c>
      <c r="AN219" s="23">
        <f t="shared" si="75"/>
        <v>0</v>
      </c>
    </row>
    <row r="220" spans="1:40" ht="12.75">
      <c r="A220" s="1" t="s">
        <v>216</v>
      </c>
      <c r="B220" s="3">
        <v>23093</v>
      </c>
      <c r="C220" s="4">
        <v>23093</v>
      </c>
      <c r="D220" s="18">
        <v>23093</v>
      </c>
      <c r="E220" s="5">
        <v>512.0207058977868</v>
      </c>
      <c r="F220" s="5">
        <v>963.9681180154133</v>
      </c>
      <c r="G220" s="5">
        <f t="shared" si="61"/>
        <v>1475.9888239132001</v>
      </c>
      <c r="H220" s="5">
        <v>612.9324604807745</v>
      </c>
      <c r="I220" s="6">
        <v>2915.638430755555</v>
      </c>
      <c r="J220" s="7">
        <v>116422575</v>
      </c>
      <c r="K220" s="7">
        <v>88098.7781</v>
      </c>
      <c r="L220" s="7">
        <v>3782.4216000000006</v>
      </c>
      <c r="M220" s="7">
        <v>10984000</v>
      </c>
      <c r="N220" s="7">
        <v>0</v>
      </c>
      <c r="O220" s="7">
        <v>0</v>
      </c>
      <c r="P220" s="7">
        <v>0</v>
      </c>
      <c r="Q220" s="7">
        <v>0</v>
      </c>
      <c r="R220" s="7">
        <v>0</v>
      </c>
      <c r="S220" s="7">
        <v>0</v>
      </c>
      <c r="T220" s="8">
        <v>0</v>
      </c>
      <c r="U220" s="22">
        <f t="shared" si="62"/>
        <v>0</v>
      </c>
      <c r="V220" s="23">
        <f t="shared" si="63"/>
        <v>48.23945922051005</v>
      </c>
      <c r="W220" s="23">
        <f t="shared" si="64"/>
        <v>67.33083828143803</v>
      </c>
      <c r="X220" s="23">
        <f t="shared" si="65"/>
        <v>-19.091379060927984</v>
      </c>
      <c r="Y220" s="23">
        <f t="shared" si="66"/>
        <v>19.458306599699995</v>
      </c>
      <c r="Z220" s="23">
        <f t="shared" si="76"/>
        <v>0.36692753877201056</v>
      </c>
      <c r="AA220" s="25">
        <f t="shared" si="67"/>
        <v>0.0054496208295859916</v>
      </c>
      <c r="AB220" s="40" t="str">
        <f t="shared" si="68"/>
        <v>  </v>
      </c>
      <c r="AC220" s="23">
        <f t="shared" si="60"/>
        <v>0</v>
      </c>
      <c r="AD220" s="23"/>
      <c r="AE220" s="23">
        <f t="shared" si="69"/>
        <v>47.719013874878534</v>
      </c>
      <c r="AF220" s="23">
        <f t="shared" si="70"/>
        <v>24.77028629229442</v>
      </c>
      <c r="AG220" s="23">
        <f t="shared" si="77"/>
        <v>72.48930016717296</v>
      </c>
      <c r="AH220" s="23">
        <f t="shared" si="71"/>
        <v>67.33083828143803</v>
      </c>
      <c r="AI220" s="23">
        <f t="shared" si="72"/>
        <v>5.158461885734923</v>
      </c>
      <c r="AJ220" s="23">
        <f t="shared" si="78"/>
        <v>19.458306599699995</v>
      </c>
      <c r="AK220" s="23">
        <f t="shared" si="79"/>
        <v>24.616768485434918</v>
      </c>
      <c r="AL220" s="25">
        <f t="shared" si="73"/>
        <v>0.3656091192944696</v>
      </c>
      <c r="AM220" s="40" t="str">
        <f t="shared" si="74"/>
        <v>  </v>
      </c>
      <c r="AN220" s="23">
        <f t="shared" si="75"/>
        <v>0</v>
      </c>
    </row>
    <row r="221" spans="1:40" ht="12.75">
      <c r="A221" s="1" t="s">
        <v>217</v>
      </c>
      <c r="B221" s="3">
        <v>5120</v>
      </c>
      <c r="C221" s="4">
        <v>5120.5</v>
      </c>
      <c r="D221" s="18">
        <v>5120</v>
      </c>
      <c r="E221" s="5">
        <v>455.15051447271077</v>
      </c>
      <c r="F221" s="5">
        <v>942.6346664708753</v>
      </c>
      <c r="G221" s="5">
        <f t="shared" si="61"/>
        <v>1397.785180943586</v>
      </c>
      <c r="H221" s="5">
        <v>664.3046145154292</v>
      </c>
      <c r="I221" s="6">
        <v>4007.70084231111</v>
      </c>
      <c r="J221" s="7">
        <v>9764216</v>
      </c>
      <c r="K221" s="7">
        <v>40955.7835</v>
      </c>
      <c r="L221" s="7">
        <v>2971.7259</v>
      </c>
      <c r="M221" s="7">
        <v>0</v>
      </c>
      <c r="N221" s="7">
        <v>0</v>
      </c>
      <c r="O221" s="7">
        <v>0</v>
      </c>
      <c r="P221" s="7">
        <v>0</v>
      </c>
      <c r="Q221" s="7">
        <v>0</v>
      </c>
      <c r="R221" s="7">
        <v>0</v>
      </c>
      <c r="S221" s="7">
        <v>0</v>
      </c>
      <c r="T221" s="8">
        <v>0</v>
      </c>
      <c r="U221" s="22">
        <f t="shared" si="62"/>
        <v>0</v>
      </c>
      <c r="V221" s="23">
        <f t="shared" si="63"/>
        <v>10.557899752750158</v>
      </c>
      <c r="W221" s="23">
        <f t="shared" si="64"/>
        <v>20.519428312632886</v>
      </c>
      <c r="X221" s="23">
        <f t="shared" si="65"/>
        <v>-9.961528559882728</v>
      </c>
      <c r="Y221" s="23">
        <f t="shared" si="66"/>
        <v>0.7469510613999999</v>
      </c>
      <c r="Z221" s="23">
        <f t="shared" si="76"/>
        <v>-9.21457749848273</v>
      </c>
      <c r="AA221" s="25">
        <f t="shared" si="67"/>
        <v>-0.44906599531380365</v>
      </c>
      <c r="AB221" s="40">
        <f t="shared" si="68"/>
        <v>1</v>
      </c>
      <c r="AC221" s="23">
        <f t="shared" si="60"/>
        <v>-9.21457749848273</v>
      </c>
      <c r="AD221" s="23"/>
      <c r="AE221" s="23">
        <f t="shared" si="69"/>
        <v>10.019324177003623</v>
      </c>
      <c r="AF221" s="23">
        <f t="shared" si="70"/>
        <v>5.9521693460582465</v>
      </c>
      <c r="AG221" s="23">
        <f t="shared" si="77"/>
        <v>15.97149352306187</v>
      </c>
      <c r="AH221" s="23">
        <f t="shared" si="71"/>
        <v>20.519428312632886</v>
      </c>
      <c r="AI221" s="23">
        <f t="shared" si="72"/>
        <v>-4.547934789571016</v>
      </c>
      <c r="AJ221" s="23">
        <f t="shared" si="78"/>
        <v>0.7469510613999999</v>
      </c>
      <c r="AK221" s="23">
        <f t="shared" si="79"/>
        <v>-3.8009837281710164</v>
      </c>
      <c r="AL221" s="25">
        <f t="shared" si="73"/>
        <v>-0.18523828589468655</v>
      </c>
      <c r="AM221" s="40">
        <f t="shared" si="74"/>
        <v>1</v>
      </c>
      <c r="AN221" s="23">
        <f t="shared" si="75"/>
        <v>-3.8009837281710164</v>
      </c>
    </row>
    <row r="222" spans="1:40" ht="12.75">
      <c r="A222" s="1" t="s">
        <v>218</v>
      </c>
      <c r="B222" s="3">
        <v>3418</v>
      </c>
      <c r="C222" s="4">
        <v>3495.28</v>
      </c>
      <c r="D222" s="18">
        <v>3418</v>
      </c>
      <c r="E222" s="5">
        <v>532.411162631623</v>
      </c>
      <c r="F222" s="5">
        <v>1083.9508152853314</v>
      </c>
      <c r="G222" s="5">
        <f t="shared" si="61"/>
        <v>1616.3619779169544</v>
      </c>
      <c r="H222" s="5">
        <v>749.9324234047496</v>
      </c>
      <c r="I222" s="6">
        <v>3984.175302755555</v>
      </c>
      <c r="J222" s="7">
        <v>4189820</v>
      </c>
      <c r="K222" s="7">
        <v>38491.9004</v>
      </c>
      <c r="L222" s="7">
        <v>8290.737000000001</v>
      </c>
      <c r="M222" s="7">
        <v>0</v>
      </c>
      <c r="N222" s="7">
        <v>0</v>
      </c>
      <c r="O222" s="7">
        <v>0</v>
      </c>
      <c r="P222" s="7">
        <v>0</v>
      </c>
      <c r="Q222" s="7">
        <v>0</v>
      </c>
      <c r="R222" s="7">
        <v>0</v>
      </c>
      <c r="S222" s="7">
        <v>0</v>
      </c>
      <c r="T222" s="8">
        <v>0</v>
      </c>
      <c r="U222" s="22">
        <f t="shared" si="62"/>
        <v>0</v>
      </c>
      <c r="V222" s="23">
        <f t="shared" si="63"/>
        <v>8.087994263717583</v>
      </c>
      <c r="W222" s="23">
        <f t="shared" si="64"/>
        <v>13.617911184818487</v>
      </c>
      <c r="X222" s="23">
        <f t="shared" si="65"/>
        <v>-5.529916921100904</v>
      </c>
      <c r="Y222" s="23">
        <f t="shared" si="66"/>
        <v>0.3484496774</v>
      </c>
      <c r="Z222" s="23">
        <f t="shared" si="76"/>
        <v>-5.181467243700904</v>
      </c>
      <c r="AA222" s="25">
        <f t="shared" si="67"/>
        <v>-0.3804891347417</v>
      </c>
      <c r="AB222" s="40">
        <f t="shared" si="68"/>
        <v>1</v>
      </c>
      <c r="AC222" s="23">
        <f t="shared" si="60"/>
        <v>-5.181467243700904</v>
      </c>
      <c r="AD222" s="23"/>
      <c r="AE222" s="23">
        <f t="shared" si="69"/>
        <v>7.73461533672821</v>
      </c>
      <c r="AF222" s="23">
        <f t="shared" si="70"/>
        <v>4.485720790595509</v>
      </c>
      <c r="AG222" s="23">
        <f t="shared" si="77"/>
        <v>12.22033612732372</v>
      </c>
      <c r="AH222" s="23">
        <f t="shared" si="71"/>
        <v>13.617911184818487</v>
      </c>
      <c r="AI222" s="23">
        <f t="shared" si="72"/>
        <v>-1.3975750574947678</v>
      </c>
      <c r="AJ222" s="23">
        <f t="shared" si="78"/>
        <v>0.3484496774</v>
      </c>
      <c r="AK222" s="23">
        <f t="shared" si="79"/>
        <v>-1.0491253800947677</v>
      </c>
      <c r="AL222" s="25">
        <f t="shared" si="73"/>
        <v>-0.07704011032649069</v>
      </c>
      <c r="AM222" s="40">
        <f t="shared" si="74"/>
        <v>1</v>
      </c>
      <c r="AN222" s="23">
        <f t="shared" si="75"/>
        <v>-1.0491253800947677</v>
      </c>
    </row>
    <row r="223" spans="1:40" ht="12.75">
      <c r="A223" s="1" t="s">
        <v>219</v>
      </c>
      <c r="B223" s="3">
        <v>2734</v>
      </c>
      <c r="C223" s="4">
        <v>2781</v>
      </c>
      <c r="D223" s="18">
        <v>2734</v>
      </c>
      <c r="E223" s="5">
        <v>487.6189720467834</v>
      </c>
      <c r="F223" s="5">
        <v>1015.0702346823263</v>
      </c>
      <c r="G223" s="5">
        <f t="shared" si="61"/>
        <v>1502.6892067291096</v>
      </c>
      <c r="H223" s="5">
        <v>716.2846939199162</v>
      </c>
      <c r="I223" s="6">
        <v>4267.292686222222</v>
      </c>
      <c r="J223" s="7">
        <v>6846241</v>
      </c>
      <c r="K223" s="7">
        <v>39666.0385</v>
      </c>
      <c r="L223" s="7">
        <v>0</v>
      </c>
      <c r="M223" s="7">
        <v>0</v>
      </c>
      <c r="N223" s="7">
        <v>0</v>
      </c>
      <c r="O223" s="7">
        <v>0</v>
      </c>
      <c r="P223" s="7">
        <v>0</v>
      </c>
      <c r="Q223" s="7">
        <v>0</v>
      </c>
      <c r="R223" s="7">
        <v>0</v>
      </c>
      <c r="S223" s="7">
        <v>0</v>
      </c>
      <c r="T223" s="8">
        <v>0</v>
      </c>
      <c r="U223" s="22">
        <f t="shared" si="62"/>
        <v>0</v>
      </c>
      <c r="V223" s="23">
        <f t="shared" si="63"/>
        <v>6.066674644374436</v>
      </c>
      <c r="W223" s="23">
        <f t="shared" si="64"/>
        <v>11.666778204131555</v>
      </c>
      <c r="X223" s="23">
        <f t="shared" si="65"/>
        <v>-5.600103559757119</v>
      </c>
      <c r="Y223" s="23">
        <f t="shared" si="66"/>
        <v>0.5325953904999999</v>
      </c>
      <c r="Z223" s="23">
        <f t="shared" si="76"/>
        <v>-5.067508169257119</v>
      </c>
      <c r="AA223" s="25">
        <f t="shared" si="67"/>
        <v>-0.4343536905040813</v>
      </c>
      <c r="AB223" s="40">
        <f t="shared" si="68"/>
        <v>1</v>
      </c>
      <c r="AC223" s="23">
        <f t="shared" si="60"/>
        <v>-5.067508169257119</v>
      </c>
      <c r="AD223" s="23"/>
      <c r="AE223" s="23">
        <f t="shared" si="69"/>
        <v>5.751693207676339</v>
      </c>
      <c r="AF223" s="23">
        <f t="shared" si="70"/>
        <v>3.427064118059839</v>
      </c>
      <c r="AG223" s="23">
        <f t="shared" si="77"/>
        <v>9.178757325736179</v>
      </c>
      <c r="AH223" s="23">
        <f t="shared" si="71"/>
        <v>11.666778204131555</v>
      </c>
      <c r="AI223" s="23">
        <f t="shared" si="72"/>
        <v>-2.4880208783953766</v>
      </c>
      <c r="AJ223" s="23">
        <f t="shared" si="78"/>
        <v>0.5325953904999999</v>
      </c>
      <c r="AK223" s="23">
        <f t="shared" si="79"/>
        <v>-1.9554254878953765</v>
      </c>
      <c r="AL223" s="25">
        <f t="shared" si="73"/>
        <v>-0.1676062965869105</v>
      </c>
      <c r="AM223" s="40">
        <f t="shared" si="74"/>
        <v>1</v>
      </c>
      <c r="AN223" s="23">
        <f t="shared" si="75"/>
        <v>-1.9554254878953765</v>
      </c>
    </row>
    <row r="224" spans="1:40" ht="12.75">
      <c r="A224" s="1" t="s">
        <v>220</v>
      </c>
      <c r="B224" s="3">
        <v>24025</v>
      </c>
      <c r="C224" s="4">
        <v>24025</v>
      </c>
      <c r="D224" s="18">
        <v>24025</v>
      </c>
      <c r="E224" s="5">
        <v>607.2278156430908</v>
      </c>
      <c r="F224" s="5">
        <v>1011.539218140116</v>
      </c>
      <c r="G224" s="5">
        <f t="shared" si="61"/>
        <v>1618.767033783207</v>
      </c>
      <c r="H224" s="5">
        <v>599.8514847120425</v>
      </c>
      <c r="I224" s="6">
        <v>2985.1635724444436</v>
      </c>
      <c r="J224" s="7">
        <v>187257382</v>
      </c>
      <c r="K224" s="7">
        <v>119407.7628</v>
      </c>
      <c r="L224" s="7">
        <v>15261.143300000002</v>
      </c>
      <c r="M224" s="7">
        <v>0</v>
      </c>
      <c r="N224" s="7">
        <v>0</v>
      </c>
      <c r="O224" s="7">
        <v>0</v>
      </c>
      <c r="P224" s="7">
        <v>0</v>
      </c>
      <c r="Q224" s="7">
        <v>0</v>
      </c>
      <c r="R224" s="7">
        <v>0</v>
      </c>
      <c r="S224" s="7">
        <v>0</v>
      </c>
      <c r="T224" s="8">
        <v>0</v>
      </c>
      <c r="U224" s="22">
        <f t="shared" si="62"/>
        <v>0</v>
      </c>
      <c r="V224" s="23">
        <f t="shared" si="63"/>
        <v>53.302309906848365</v>
      </c>
      <c r="W224" s="23">
        <f t="shared" si="64"/>
        <v>71.71855482797775</v>
      </c>
      <c r="X224" s="23">
        <f t="shared" si="65"/>
        <v>-18.41624492112939</v>
      </c>
      <c r="Y224" s="23">
        <f t="shared" si="66"/>
        <v>13.6172004101</v>
      </c>
      <c r="Z224" s="23">
        <f t="shared" si="76"/>
        <v>-4.79904451102939</v>
      </c>
      <c r="AA224" s="25">
        <f t="shared" si="67"/>
        <v>-0.06691496395235866</v>
      </c>
      <c r="AB224" s="40">
        <f t="shared" si="68"/>
        <v>1</v>
      </c>
      <c r="AC224" s="23">
        <f t="shared" si="60"/>
        <v>-4.79904451102939</v>
      </c>
      <c r="AD224" s="23"/>
      <c r="AE224" s="23">
        <f t="shared" si="69"/>
        <v>54.44722918129816</v>
      </c>
      <c r="AF224" s="23">
        <f t="shared" si="70"/>
        <v>25.22000586036194</v>
      </c>
      <c r="AG224" s="23">
        <f t="shared" si="77"/>
        <v>79.6672350416601</v>
      </c>
      <c r="AH224" s="23">
        <f t="shared" si="71"/>
        <v>71.71855482797775</v>
      </c>
      <c r="AI224" s="23">
        <f t="shared" si="72"/>
        <v>7.948680213682351</v>
      </c>
      <c r="AJ224" s="23">
        <f t="shared" si="78"/>
        <v>13.6172004101</v>
      </c>
      <c r="AK224" s="23">
        <f t="shared" si="79"/>
        <v>21.565880623782352</v>
      </c>
      <c r="AL224" s="25">
        <f t="shared" si="73"/>
        <v>0.30070155032417634</v>
      </c>
      <c r="AM224" s="40" t="str">
        <f t="shared" si="74"/>
        <v>  </v>
      </c>
      <c r="AN224" s="23">
        <f t="shared" si="75"/>
        <v>0</v>
      </c>
    </row>
    <row r="225" spans="1:40" ht="13.5" thickBot="1">
      <c r="A225" s="2" t="s">
        <v>221</v>
      </c>
      <c r="B225" s="9">
        <v>6207</v>
      </c>
      <c r="C225" s="10">
        <v>6212.35</v>
      </c>
      <c r="D225" s="26">
        <v>6207</v>
      </c>
      <c r="E225" s="11">
        <v>494.28391826096356</v>
      </c>
      <c r="F225" s="11">
        <v>999.7714384873578</v>
      </c>
      <c r="G225" s="20">
        <f t="shared" si="61"/>
        <v>1494.0553567483214</v>
      </c>
      <c r="H225" s="11">
        <v>702.216683680739</v>
      </c>
      <c r="I225" s="12">
        <v>3998.2889740444434</v>
      </c>
      <c r="J225" s="13">
        <v>-6869673</v>
      </c>
      <c r="K225" s="13">
        <v>0</v>
      </c>
      <c r="L225" s="13">
        <v>5803.929300000001</v>
      </c>
      <c r="M225" s="13">
        <v>0</v>
      </c>
      <c r="N225" s="13">
        <v>0</v>
      </c>
      <c r="O225" s="13">
        <v>0</v>
      </c>
      <c r="P225" s="13">
        <v>0</v>
      </c>
      <c r="Q225" s="13">
        <v>0</v>
      </c>
      <c r="R225" s="13">
        <v>0</v>
      </c>
      <c r="S225" s="13">
        <v>0</v>
      </c>
      <c r="T225" s="14">
        <v>0</v>
      </c>
      <c r="U225" s="22">
        <f t="shared" si="62"/>
        <v>0</v>
      </c>
      <c r="V225" s="23">
        <f t="shared" si="63"/>
        <v>13.632260554943178</v>
      </c>
      <c r="W225" s="23">
        <f t="shared" si="64"/>
        <v>24.81737966189386</v>
      </c>
      <c r="X225" s="23">
        <f t="shared" si="65"/>
        <v>-11.185119106950681</v>
      </c>
      <c r="Y225" s="23">
        <f t="shared" si="66"/>
        <v>-0.4888125266999999</v>
      </c>
      <c r="Z225" s="23">
        <f t="shared" si="76"/>
        <v>-11.673931633650682</v>
      </c>
      <c r="AA225" s="25">
        <f t="shared" si="67"/>
        <v>-0.47039340142648334</v>
      </c>
      <c r="AB225" s="40">
        <f t="shared" si="68"/>
        <v>1</v>
      </c>
      <c r="AC225" s="23">
        <f t="shared" si="60"/>
        <v>-11.673931633650682</v>
      </c>
      <c r="AD225" s="23"/>
      <c r="AE225" s="23">
        <f t="shared" si="69"/>
        <v>12.983042239071562</v>
      </c>
      <c r="AF225" s="23">
        <f t="shared" si="70"/>
        <v>7.627653172311107</v>
      </c>
      <c r="AG225" s="23">
        <f t="shared" si="77"/>
        <v>20.610695411382668</v>
      </c>
      <c r="AH225" s="23">
        <f t="shared" si="71"/>
        <v>24.81737966189386</v>
      </c>
      <c r="AI225" s="23">
        <f t="shared" si="72"/>
        <v>-4.206684250511191</v>
      </c>
      <c r="AJ225" s="23">
        <f t="shared" si="78"/>
        <v>-0.4888125266999999</v>
      </c>
      <c r="AK225" s="23">
        <f t="shared" si="79"/>
        <v>-4.695496777211192</v>
      </c>
      <c r="AL225" s="25">
        <f t="shared" si="73"/>
        <v>-0.18920195609615256</v>
      </c>
      <c r="AM225" s="40">
        <f t="shared" si="74"/>
        <v>1</v>
      </c>
      <c r="AN225" s="23">
        <f t="shared" si="75"/>
        <v>-4.695496777211192</v>
      </c>
    </row>
    <row r="226" spans="4:40" ht="12.75">
      <c r="D226" s="16"/>
      <c r="U226" s="15"/>
      <c r="V226" s="15"/>
      <c r="W226" s="15"/>
      <c r="X226" s="15"/>
      <c r="AB226" s="41">
        <f>SUM(AB4:AB225)</f>
        <v>156</v>
      </c>
      <c r="AC226" s="17">
        <f>AB226</f>
        <v>156</v>
      </c>
      <c r="AM226" s="40">
        <f>SUM(AM4:AM225)</f>
        <v>49</v>
      </c>
      <c r="AN226" s="17">
        <f>AM226</f>
        <v>49</v>
      </c>
    </row>
    <row r="227" spans="1:40" ht="12.75">
      <c r="A227" s="19" t="s">
        <v>256</v>
      </c>
      <c r="B227" s="16">
        <f>SUM(B4:B225)</f>
        <v>1977986</v>
      </c>
      <c r="C227" s="16">
        <f>SUM(C4:C225)</f>
        <v>1981032.8499999999</v>
      </c>
      <c r="D227" s="16">
        <f>SUM(D4:D225)</f>
        <v>1963880</v>
      </c>
      <c r="E227" s="21">
        <f>SUMPRODUCT($D4:$D225,E4:E225)/1000000</f>
        <v>1228.931394769825</v>
      </c>
      <c r="F227" s="21">
        <f>SUMPRODUCT($D4:$D225,F4:F225)/1000000</f>
        <v>2145.616011589176</v>
      </c>
      <c r="G227" s="21">
        <f>SUMPRODUCT($D4:$D225,G4:G225)/1000000</f>
        <v>3374.5474063590023</v>
      </c>
      <c r="H227" s="21">
        <f>SUMPRODUCT($D4:$D225,H4:H225)/1000000</f>
        <v>1318.1361818242908</v>
      </c>
      <c r="I227" s="21">
        <f>SUMPRODUCT($D4:$D225,I4:I225)/1000000</f>
        <v>6508.477545759351</v>
      </c>
      <c r="J227" s="21">
        <f>SUM(J4:J225)/1000000</f>
        <v>18575.749658122804</v>
      </c>
      <c r="K227" s="21">
        <f aca="true" t="shared" si="80" ref="K227:U227">SUM(K4:K225)/1000000</f>
        <v>15.136329874999992</v>
      </c>
      <c r="L227" s="21">
        <f t="shared" si="80"/>
        <v>2.219510986499999</v>
      </c>
      <c r="M227" s="21">
        <f t="shared" si="80"/>
        <v>151.913573</v>
      </c>
      <c r="N227" s="21">
        <f t="shared" si="80"/>
        <v>91.19906112628186</v>
      </c>
      <c r="O227" s="21">
        <f t="shared" si="80"/>
        <v>3.179662</v>
      </c>
      <c r="P227" s="21">
        <f t="shared" si="80"/>
        <v>7.336955</v>
      </c>
      <c r="Q227" s="21">
        <f t="shared" si="80"/>
        <v>2.194056</v>
      </c>
      <c r="R227" s="21">
        <f t="shared" si="80"/>
        <v>14.124562</v>
      </c>
      <c r="S227" s="21">
        <f t="shared" si="80"/>
        <v>0.078868</v>
      </c>
      <c r="T227" s="21">
        <f t="shared" si="80"/>
        <v>0.216292</v>
      </c>
      <c r="U227" s="23">
        <f t="shared" si="80"/>
        <v>27.130395</v>
      </c>
      <c r="V227" s="23">
        <f>SUM(V4:V225)</f>
        <v>4692.683588183296</v>
      </c>
      <c r="W227" s="23">
        <f>SUM(W4:W225)</f>
        <v>6508.477545759355</v>
      </c>
      <c r="X227" s="23">
        <f>SUM(X4:X225)</f>
        <v>-1815.7939575760558</v>
      </c>
      <c r="Y227" s="23">
        <f>SUM(Y4:Y225)</f>
        <v>1625.0528453726233</v>
      </c>
      <c r="Z227" s="23">
        <f>SUM(Z4:Z225)</f>
        <v>-190.74111220343283</v>
      </c>
      <c r="AA227" s="25">
        <f t="shared" si="67"/>
        <v>-0.02930656376431867</v>
      </c>
      <c r="AC227" s="23">
        <f>SUM(AC4:AC225)</f>
        <v>-821.0858174431219</v>
      </c>
      <c r="AE227" s="23">
        <f aca="true" t="shared" si="81" ref="AE227:AK227">SUM(AE4:AE225)</f>
        <v>4724.366368902602</v>
      </c>
      <c r="AF227" s="23">
        <f t="shared" si="81"/>
        <v>2306.7383181925074</v>
      </c>
      <c r="AG227" s="23">
        <f t="shared" si="81"/>
        <v>7031.104687095109</v>
      </c>
      <c r="AH227" s="23">
        <f t="shared" si="81"/>
        <v>6508.477545759355</v>
      </c>
      <c r="AI227" s="23">
        <f t="shared" si="81"/>
        <v>522.6271413357621</v>
      </c>
      <c r="AJ227" s="23">
        <f t="shared" si="81"/>
        <v>1625.0528453726233</v>
      </c>
      <c r="AK227" s="23">
        <f t="shared" si="81"/>
        <v>2147.6799867083855</v>
      </c>
      <c r="AL227" s="25">
        <f>AK227/AH227</f>
        <v>0.32998193073704646</v>
      </c>
      <c r="AN227" s="23">
        <f>SUM(AN4:AN226)</f>
        <v>-59.50106152677857</v>
      </c>
    </row>
    <row r="228" spans="1:37" ht="12.75">
      <c r="A228" s="19" t="s">
        <v>257</v>
      </c>
      <c r="U228" s="15"/>
      <c r="V228" s="22">
        <f>V227/$D227*1000000</f>
        <v>2389.4960935409986</v>
      </c>
      <c r="W228" s="22">
        <f>W227/$D227*1000000</f>
        <v>3314.0912610543187</v>
      </c>
      <c r="X228" s="22">
        <f>X227/$D227*1000000</f>
        <v>-924.5951675133185</v>
      </c>
      <c r="Y228" s="22">
        <f>Y227/$D227*1000000</f>
        <v>827.4705406504589</v>
      </c>
      <c r="Z228" s="22">
        <f>Z227/$D227*1000000</f>
        <v>-97.12462686285966</v>
      </c>
      <c r="AG228" s="22">
        <f>AG227/$D227*1000000</f>
        <v>3580.2109533653324</v>
      </c>
      <c r="AH228" s="22">
        <f>AH227/$D227*1000000</f>
        <v>3314.0912610543187</v>
      </c>
      <c r="AI228" s="22">
        <f>AI227/$D227*1000000</f>
        <v>266.119692311018</v>
      </c>
      <c r="AJ228" s="22">
        <f>AJ227/$D227*1000000</f>
        <v>827.4705406504589</v>
      </c>
      <c r="AK228" s="22">
        <f>AK227/$D227*1000000</f>
        <v>1093.590232961477</v>
      </c>
    </row>
    <row r="229" ht="12.75">
      <c r="J229" s="24">
        <v>0.072</v>
      </c>
    </row>
    <row r="230" ht="12.75">
      <c r="J230" s="24"/>
    </row>
    <row r="231" spans="1:49" ht="16.5" customHeight="1" thickBot="1">
      <c r="A231" s="49" t="s">
        <v>278</v>
      </c>
      <c r="B231" s="42"/>
      <c r="C231" s="42"/>
      <c r="D231" s="42"/>
      <c r="E231" s="42"/>
      <c r="F231" s="42"/>
      <c r="G231" s="42"/>
      <c r="H231" s="42"/>
      <c r="I231" s="42"/>
      <c r="J231" s="42"/>
      <c r="K231" s="42"/>
      <c r="L231" s="42"/>
      <c r="M231" s="42"/>
      <c r="N231" s="42"/>
      <c r="O231" s="42"/>
      <c r="P231" s="42"/>
      <c r="Q231" s="42"/>
      <c r="R231" s="42"/>
      <c r="S231" s="42"/>
      <c r="T231" s="42"/>
      <c r="U231" s="43" t="s">
        <v>246</v>
      </c>
      <c r="V231" s="43" t="s">
        <v>252</v>
      </c>
      <c r="W231" s="43" t="s">
        <v>240</v>
      </c>
      <c r="X231" s="43" t="s">
        <v>241</v>
      </c>
      <c r="Y231" s="43" t="s">
        <v>245</v>
      </c>
      <c r="Z231" s="43" t="s">
        <v>250</v>
      </c>
      <c r="AA231" s="43" t="s">
        <v>242</v>
      </c>
      <c r="AB231" s="43" t="s">
        <v>259</v>
      </c>
      <c r="AC231" s="43" t="s">
        <v>260</v>
      </c>
      <c r="AD231" s="44"/>
      <c r="AE231" s="44" t="s">
        <v>248</v>
      </c>
      <c r="AF231" s="44" t="s">
        <v>247</v>
      </c>
      <c r="AG231" s="44" t="s">
        <v>253</v>
      </c>
      <c r="AH231" s="44" t="s">
        <v>261</v>
      </c>
      <c r="AI231" s="44" t="s">
        <v>243</v>
      </c>
      <c r="AJ231" s="44" t="s">
        <v>258</v>
      </c>
      <c r="AK231" s="44" t="s">
        <v>255</v>
      </c>
      <c r="AL231" s="45" t="s">
        <v>244</v>
      </c>
      <c r="AM231" s="45" t="s">
        <v>263</v>
      </c>
      <c r="AN231" s="46" t="s">
        <v>260</v>
      </c>
      <c r="AO231" s="47"/>
      <c r="AP231" s="47"/>
      <c r="AQ231" s="47"/>
      <c r="AR231" s="47"/>
      <c r="AS231" s="47"/>
      <c r="AT231" s="47"/>
      <c r="AU231" s="47"/>
      <c r="AV231" s="47"/>
      <c r="AW231" s="47"/>
    </row>
    <row r="232" spans="1:49" ht="12.75">
      <c r="A232" s="47" t="s">
        <v>264</v>
      </c>
      <c r="B232" s="47"/>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c r="AA232" s="47"/>
      <c r="AB232" s="47"/>
      <c r="AC232" s="47"/>
      <c r="AD232" s="47"/>
      <c r="AE232" s="47"/>
      <c r="AF232" s="47"/>
      <c r="AG232" s="47"/>
      <c r="AH232" s="47"/>
      <c r="AI232" s="47"/>
      <c r="AJ232" s="47"/>
      <c r="AK232" s="47"/>
      <c r="AL232" s="47"/>
      <c r="AM232" s="47"/>
      <c r="AN232" s="47"/>
      <c r="AO232" s="47"/>
      <c r="AP232" s="47"/>
      <c r="AQ232" s="47"/>
      <c r="AR232" s="47"/>
      <c r="AS232" s="47"/>
      <c r="AT232" s="47"/>
      <c r="AU232" s="47"/>
      <c r="AV232" s="47"/>
      <c r="AW232" s="47"/>
    </row>
    <row r="233" spans="1:49" ht="12.75">
      <c r="A233" s="47" t="s">
        <v>273</v>
      </c>
      <c r="B233" s="47"/>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c r="AA233" s="47"/>
      <c r="AB233" s="47"/>
      <c r="AC233" s="47"/>
      <c r="AD233" s="47"/>
      <c r="AE233" s="47"/>
      <c r="AF233" s="47"/>
      <c r="AG233" s="47"/>
      <c r="AH233" s="47"/>
      <c r="AI233" s="47"/>
      <c r="AJ233" s="47"/>
      <c r="AK233" s="47"/>
      <c r="AL233" s="47"/>
      <c r="AM233" s="47"/>
      <c r="AN233" s="47"/>
      <c r="AO233" s="47"/>
      <c r="AP233" s="47"/>
      <c r="AQ233" s="47"/>
      <c r="AR233" s="47"/>
      <c r="AS233" s="47"/>
      <c r="AT233" s="47"/>
      <c r="AU233" s="47"/>
      <c r="AV233" s="47"/>
      <c r="AW233" s="47"/>
    </row>
    <row r="234" spans="1:49" ht="12.75">
      <c r="A234" s="47"/>
      <c r="B234" s="47"/>
      <c r="C234" s="47"/>
      <c r="D234" s="47"/>
      <c r="E234" s="47"/>
      <c r="F234" s="47"/>
      <c r="G234" s="47"/>
      <c r="H234" s="47"/>
      <c r="I234" s="47"/>
      <c r="J234" s="47"/>
      <c r="K234" s="47"/>
      <c r="L234" s="47"/>
      <c r="M234" s="47"/>
      <c r="N234" s="47"/>
      <c r="O234" s="47"/>
      <c r="P234" s="47"/>
      <c r="Q234" s="47"/>
      <c r="R234" s="47"/>
      <c r="S234" s="47"/>
      <c r="T234" s="47"/>
      <c r="U234" s="47"/>
      <c r="V234" s="47"/>
      <c r="W234" s="47"/>
      <c r="X234" s="47"/>
      <c r="Y234" s="47"/>
      <c r="Z234" s="47"/>
      <c r="AA234" s="47"/>
      <c r="AB234" s="47"/>
      <c r="AC234" s="47"/>
      <c r="AD234" s="47"/>
      <c r="AE234" s="47"/>
      <c r="AF234" s="47"/>
      <c r="AG234" s="47"/>
      <c r="AH234" s="47"/>
      <c r="AI234" s="47"/>
      <c r="AJ234" s="47"/>
      <c r="AK234" s="47"/>
      <c r="AL234" s="47"/>
      <c r="AM234" s="47"/>
      <c r="AN234" s="47"/>
      <c r="AO234" s="47"/>
      <c r="AP234" s="47"/>
      <c r="AQ234" s="47"/>
      <c r="AR234" s="47"/>
      <c r="AS234" s="47"/>
      <c r="AT234" s="47"/>
      <c r="AU234" s="47"/>
      <c r="AV234" s="47"/>
      <c r="AW234" s="47"/>
    </row>
    <row r="235" spans="1:49" ht="12.75">
      <c r="A235" s="47" t="s">
        <v>265</v>
      </c>
      <c r="B235" s="47"/>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c r="AA235" s="47"/>
      <c r="AB235" s="47"/>
      <c r="AC235" s="47"/>
      <c r="AD235" s="47"/>
      <c r="AE235" s="47"/>
      <c r="AF235" s="47"/>
      <c r="AG235" s="47"/>
      <c r="AH235" s="47"/>
      <c r="AI235" s="47"/>
      <c r="AJ235" s="47"/>
      <c r="AK235" s="47"/>
      <c r="AL235" s="47"/>
      <c r="AM235" s="47"/>
      <c r="AN235" s="47"/>
      <c r="AO235" s="47"/>
      <c r="AP235" s="47"/>
      <c r="AQ235" s="47"/>
      <c r="AR235" s="47"/>
      <c r="AS235" s="47"/>
      <c r="AT235" s="47"/>
      <c r="AU235" s="47"/>
      <c r="AV235" s="47"/>
      <c r="AW235" s="47"/>
    </row>
    <row r="236" spans="1:49" ht="12.75">
      <c r="A236" s="47"/>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c r="AA236" s="47"/>
      <c r="AB236" s="47"/>
      <c r="AC236" s="47"/>
      <c r="AD236" s="47"/>
      <c r="AE236" s="47"/>
      <c r="AF236" s="47"/>
      <c r="AG236" s="47"/>
      <c r="AH236" s="47"/>
      <c r="AI236" s="47"/>
      <c r="AJ236" s="47"/>
      <c r="AK236" s="47"/>
      <c r="AL236" s="47"/>
      <c r="AM236" s="47"/>
      <c r="AN236" s="47"/>
      <c r="AO236" s="47"/>
      <c r="AP236" s="47"/>
      <c r="AQ236" s="47"/>
      <c r="AR236" s="47"/>
      <c r="AS236" s="47"/>
      <c r="AT236" s="47"/>
      <c r="AU236" s="47"/>
      <c r="AV236" s="47"/>
      <c r="AW236" s="47"/>
    </row>
    <row r="237" spans="1:49" ht="12.75">
      <c r="A237" s="47" t="s">
        <v>279</v>
      </c>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c r="AA237" s="47"/>
      <c r="AB237" s="47"/>
      <c r="AC237" s="47"/>
      <c r="AD237" s="47"/>
      <c r="AE237" s="47"/>
      <c r="AF237" s="47"/>
      <c r="AG237" s="47"/>
      <c r="AH237" s="47"/>
      <c r="AI237" s="47"/>
      <c r="AJ237" s="47"/>
      <c r="AK237" s="47"/>
      <c r="AL237" s="47"/>
      <c r="AM237" s="47"/>
      <c r="AN237" s="47"/>
      <c r="AO237" s="47"/>
      <c r="AP237" s="47"/>
      <c r="AQ237" s="47"/>
      <c r="AR237" s="47"/>
      <c r="AS237" s="47"/>
      <c r="AT237" s="47"/>
      <c r="AU237" s="47"/>
      <c r="AV237" s="47"/>
      <c r="AW237" s="47"/>
    </row>
    <row r="238" spans="1:49" ht="12.75">
      <c r="A238" s="47" t="s">
        <v>281</v>
      </c>
      <c r="B238" s="47"/>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c r="AA238" s="47"/>
      <c r="AB238" s="47"/>
      <c r="AC238" s="47"/>
      <c r="AD238" s="47"/>
      <c r="AE238" s="47"/>
      <c r="AF238" s="47"/>
      <c r="AG238" s="47"/>
      <c r="AH238" s="47"/>
      <c r="AI238" s="47"/>
      <c r="AJ238" s="47"/>
      <c r="AK238" s="47"/>
      <c r="AL238" s="47"/>
      <c r="AM238" s="47"/>
      <c r="AN238" s="47"/>
      <c r="AO238" s="47"/>
      <c r="AP238" s="47"/>
      <c r="AQ238" s="47"/>
      <c r="AR238" s="47"/>
      <c r="AS238" s="47"/>
      <c r="AT238" s="47"/>
      <c r="AU238" s="47"/>
      <c r="AV238" s="47"/>
      <c r="AW238" s="47"/>
    </row>
    <row r="239" spans="1:49" ht="12.75">
      <c r="A239" s="47" t="s">
        <v>280</v>
      </c>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c r="AA239" s="47"/>
      <c r="AB239" s="47"/>
      <c r="AC239" s="47"/>
      <c r="AD239" s="47"/>
      <c r="AE239" s="47"/>
      <c r="AF239" s="47"/>
      <c r="AG239" s="47"/>
      <c r="AH239" s="47"/>
      <c r="AI239" s="47"/>
      <c r="AJ239" s="47"/>
      <c r="AK239" s="47"/>
      <c r="AL239" s="47"/>
      <c r="AM239" s="47"/>
      <c r="AN239" s="47"/>
      <c r="AO239" s="47"/>
      <c r="AP239" s="47"/>
      <c r="AQ239" s="47"/>
      <c r="AR239" s="47"/>
      <c r="AS239" s="47"/>
      <c r="AT239" s="47"/>
      <c r="AU239" s="47"/>
      <c r="AV239" s="47"/>
      <c r="AW239" s="47"/>
    </row>
    <row r="240" spans="1:49" ht="12.75">
      <c r="A240" s="47"/>
      <c r="B240" s="47"/>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c r="AA240" s="47"/>
      <c r="AB240" s="47"/>
      <c r="AC240" s="47"/>
      <c r="AD240" s="47"/>
      <c r="AE240" s="47"/>
      <c r="AF240" s="47"/>
      <c r="AG240" s="47"/>
      <c r="AH240" s="47"/>
      <c r="AI240" s="47"/>
      <c r="AJ240" s="47"/>
      <c r="AK240" s="47"/>
      <c r="AL240" s="47"/>
      <c r="AM240" s="47"/>
      <c r="AN240" s="47"/>
      <c r="AO240" s="47"/>
      <c r="AP240" s="47"/>
      <c r="AQ240" s="47"/>
      <c r="AR240" s="47"/>
      <c r="AS240" s="47"/>
      <c r="AT240" s="47"/>
      <c r="AU240" s="47"/>
      <c r="AV240" s="47"/>
      <c r="AW240" s="47"/>
    </row>
    <row r="241" spans="1:49" ht="12.75">
      <c r="A241" s="47" t="s">
        <v>266</v>
      </c>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c r="AA241" s="47"/>
      <c r="AB241" s="47"/>
      <c r="AC241" s="47"/>
      <c r="AD241" s="47"/>
      <c r="AE241" s="47"/>
      <c r="AF241" s="47"/>
      <c r="AG241" s="47"/>
      <c r="AH241" s="47"/>
      <c r="AI241" s="47"/>
      <c r="AJ241" s="47"/>
      <c r="AK241" s="47"/>
      <c r="AL241" s="47"/>
      <c r="AM241" s="47"/>
      <c r="AN241" s="47"/>
      <c r="AO241" s="47"/>
      <c r="AP241" s="47"/>
      <c r="AQ241" s="47"/>
      <c r="AR241" s="47"/>
      <c r="AS241" s="47"/>
      <c r="AT241" s="47"/>
      <c r="AU241" s="47"/>
      <c r="AV241" s="47"/>
      <c r="AW241" s="47"/>
    </row>
    <row r="242" spans="1:49" ht="12.75">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c r="Y242" s="47"/>
      <c r="Z242" s="47"/>
      <c r="AA242" s="47"/>
      <c r="AB242" s="47"/>
      <c r="AC242" s="47"/>
      <c r="AD242" s="47"/>
      <c r="AE242" s="47"/>
      <c r="AF242" s="47"/>
      <c r="AG242" s="47"/>
      <c r="AH242" s="47"/>
      <c r="AI242" s="47"/>
      <c r="AJ242" s="47"/>
      <c r="AK242" s="47"/>
      <c r="AL242" s="47"/>
      <c r="AM242" s="47"/>
      <c r="AN242" s="47"/>
      <c r="AO242" s="47"/>
      <c r="AP242" s="47"/>
      <c r="AQ242" s="47"/>
      <c r="AR242" s="47"/>
      <c r="AS242" s="47"/>
      <c r="AT242" s="47"/>
      <c r="AU242" s="47"/>
      <c r="AV242" s="47"/>
      <c r="AW242" s="47"/>
    </row>
    <row r="243" spans="1:49" ht="12.75">
      <c r="A243" s="47" t="s">
        <v>267</v>
      </c>
      <c r="B243" s="47"/>
      <c r="C243" s="47"/>
      <c r="D243" s="47"/>
      <c r="E243" s="47"/>
      <c r="F243" s="47"/>
      <c r="G243" s="47"/>
      <c r="H243" s="47"/>
      <c r="I243" s="47"/>
      <c r="J243" s="47"/>
      <c r="K243" s="47"/>
      <c r="L243" s="47"/>
      <c r="M243" s="47"/>
      <c r="N243" s="47"/>
      <c r="O243" s="47"/>
      <c r="P243" s="47"/>
      <c r="Q243" s="47"/>
      <c r="R243" s="47"/>
      <c r="S243" s="47"/>
      <c r="T243" s="47"/>
      <c r="U243" s="47"/>
      <c r="V243" s="47"/>
      <c r="W243" s="47"/>
      <c r="X243" s="47"/>
      <c r="Y243" s="47"/>
      <c r="Z243" s="47"/>
      <c r="AA243" s="47"/>
      <c r="AB243" s="47"/>
      <c r="AC243" s="47"/>
      <c r="AD243" s="47"/>
      <c r="AE243" s="47"/>
      <c r="AF243" s="47"/>
      <c r="AG243" s="47"/>
      <c r="AH243" s="47"/>
      <c r="AI243" s="47"/>
      <c r="AJ243" s="47"/>
      <c r="AK243" s="47"/>
      <c r="AL243" s="47"/>
      <c r="AM243" s="47"/>
      <c r="AN243" s="47"/>
      <c r="AO243" s="47"/>
      <c r="AP243" s="47"/>
      <c r="AQ243" s="47"/>
      <c r="AR243" s="47"/>
      <c r="AS243" s="47"/>
      <c r="AT243" s="47"/>
      <c r="AU243" s="47"/>
      <c r="AV243" s="47"/>
      <c r="AW243" s="47"/>
    </row>
    <row r="244" spans="1:49" ht="12.75">
      <c r="A244" s="47"/>
      <c r="B244" s="47" t="s">
        <v>269</v>
      </c>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c r="AA244" s="47"/>
      <c r="AB244" s="47"/>
      <c r="AC244" s="47"/>
      <c r="AD244" s="47"/>
      <c r="AE244" s="47"/>
      <c r="AF244" s="47"/>
      <c r="AG244" s="47"/>
      <c r="AH244" s="47"/>
      <c r="AI244" s="47"/>
      <c r="AJ244" s="47"/>
      <c r="AK244" s="47"/>
      <c r="AL244" s="47"/>
      <c r="AM244" s="47"/>
      <c r="AN244" s="47"/>
      <c r="AO244" s="47"/>
      <c r="AP244" s="47"/>
      <c r="AQ244" s="47"/>
      <c r="AR244" s="47"/>
      <c r="AS244" s="47"/>
      <c r="AT244" s="47"/>
      <c r="AU244" s="47"/>
      <c r="AV244" s="47"/>
      <c r="AW244" s="47"/>
    </row>
    <row r="245" spans="1:49" ht="12.75">
      <c r="A245" s="47"/>
      <c r="B245" s="47" t="s">
        <v>303</v>
      </c>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7"/>
      <c r="AA245" s="47"/>
      <c r="AB245" s="47"/>
      <c r="AC245" s="47"/>
      <c r="AD245" s="47"/>
      <c r="AE245" s="47"/>
      <c r="AF245" s="47"/>
      <c r="AG245" s="47"/>
      <c r="AH245" s="47"/>
      <c r="AI245" s="47"/>
      <c r="AJ245" s="47"/>
      <c r="AK245" s="47"/>
      <c r="AL245" s="47"/>
      <c r="AM245" s="47"/>
      <c r="AN245" s="47"/>
      <c r="AO245" s="47"/>
      <c r="AP245" s="47"/>
      <c r="AQ245" s="47"/>
      <c r="AR245" s="47"/>
      <c r="AS245" s="47"/>
      <c r="AT245" s="47"/>
      <c r="AU245" s="47"/>
      <c r="AV245" s="47"/>
      <c r="AW245" s="47"/>
    </row>
    <row r="246" spans="1:49" ht="12.75">
      <c r="A246" s="47"/>
      <c r="B246" s="47" t="s">
        <v>268</v>
      </c>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c r="AA246" s="47"/>
      <c r="AB246" s="47"/>
      <c r="AC246" s="47"/>
      <c r="AD246" s="47"/>
      <c r="AE246" s="47"/>
      <c r="AF246" s="47"/>
      <c r="AG246" s="47"/>
      <c r="AH246" s="47"/>
      <c r="AI246" s="47"/>
      <c r="AJ246" s="47"/>
      <c r="AK246" s="47"/>
      <c r="AL246" s="47"/>
      <c r="AM246" s="47"/>
      <c r="AN246" s="47"/>
      <c r="AO246" s="47"/>
      <c r="AP246" s="47"/>
      <c r="AQ246" s="47"/>
      <c r="AR246" s="47"/>
      <c r="AS246" s="47"/>
      <c r="AT246" s="47"/>
      <c r="AU246" s="47"/>
      <c r="AV246" s="47"/>
      <c r="AW246" s="47"/>
    </row>
    <row r="247" spans="1:49" ht="12.75">
      <c r="A247" s="47"/>
      <c r="B247" s="47" t="s">
        <v>282</v>
      </c>
      <c r="C247" s="47"/>
      <c r="D247" s="47"/>
      <c r="E247" s="47"/>
      <c r="F247" s="47"/>
      <c r="G247" s="47"/>
      <c r="H247" s="47"/>
      <c r="I247" s="47"/>
      <c r="J247" s="47"/>
      <c r="K247" s="47"/>
      <c r="L247" s="47"/>
      <c r="M247" s="47"/>
      <c r="N247" s="47"/>
      <c r="O247" s="47"/>
      <c r="P247" s="47"/>
      <c r="Q247" s="47"/>
      <c r="R247" s="47"/>
      <c r="S247" s="47"/>
      <c r="T247" s="47"/>
      <c r="U247" s="47"/>
      <c r="V247" s="47"/>
      <c r="W247" s="47"/>
      <c r="X247" s="47"/>
      <c r="Y247" s="47"/>
      <c r="Z247" s="47"/>
      <c r="AA247" s="47"/>
      <c r="AB247" s="47"/>
      <c r="AC247" s="47"/>
      <c r="AD247" s="47"/>
      <c r="AE247" s="47"/>
      <c r="AF247" s="47"/>
      <c r="AG247" s="47"/>
      <c r="AH247" s="47"/>
      <c r="AI247" s="47"/>
      <c r="AJ247" s="47"/>
      <c r="AK247" s="47"/>
      <c r="AL247" s="47"/>
      <c r="AM247" s="47"/>
      <c r="AN247" s="47"/>
      <c r="AO247" s="47"/>
      <c r="AP247" s="47"/>
      <c r="AQ247" s="47"/>
      <c r="AR247" s="47"/>
      <c r="AS247" s="47"/>
      <c r="AT247" s="47"/>
      <c r="AU247" s="47"/>
      <c r="AV247" s="47"/>
      <c r="AW247" s="47"/>
    </row>
    <row r="248" spans="1:49" ht="12.75">
      <c r="A248" s="47"/>
      <c r="B248" s="47"/>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c r="AA248" s="47"/>
      <c r="AB248" s="47"/>
      <c r="AC248" s="47"/>
      <c r="AD248" s="47"/>
      <c r="AE248" s="47"/>
      <c r="AF248" s="47"/>
      <c r="AG248" s="47"/>
      <c r="AH248" s="47"/>
      <c r="AI248" s="47"/>
      <c r="AJ248" s="47"/>
      <c r="AK248" s="47"/>
      <c r="AL248" s="47"/>
      <c r="AM248" s="47"/>
      <c r="AN248" s="47"/>
      <c r="AO248" s="47"/>
      <c r="AP248" s="47"/>
      <c r="AQ248" s="47"/>
      <c r="AR248" s="47"/>
      <c r="AS248" s="47"/>
      <c r="AT248" s="47"/>
      <c r="AU248" s="47"/>
      <c r="AV248" s="47"/>
      <c r="AW248" s="47"/>
    </row>
    <row r="249" spans="1:49" ht="12.75">
      <c r="A249" s="47" t="s">
        <v>270</v>
      </c>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c r="AA249" s="47"/>
      <c r="AB249" s="47"/>
      <c r="AC249" s="47"/>
      <c r="AD249" s="47"/>
      <c r="AE249" s="47"/>
      <c r="AF249" s="47"/>
      <c r="AG249" s="47"/>
      <c r="AH249" s="47"/>
      <c r="AI249" s="47"/>
      <c r="AJ249" s="47"/>
      <c r="AK249" s="47"/>
      <c r="AL249" s="47"/>
      <c r="AM249" s="47"/>
      <c r="AN249" s="47"/>
      <c r="AO249" s="47"/>
      <c r="AP249" s="47"/>
      <c r="AQ249" s="47"/>
      <c r="AR249" s="47"/>
      <c r="AS249" s="47"/>
      <c r="AT249" s="47"/>
      <c r="AU249" s="47"/>
      <c r="AV249" s="47"/>
      <c r="AW249" s="47"/>
    </row>
    <row r="250" spans="1:49" ht="12.75">
      <c r="A250" s="47" t="s">
        <v>286</v>
      </c>
      <c r="B250" s="47"/>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c r="AA250" s="47"/>
      <c r="AB250" s="47"/>
      <c r="AC250" s="47"/>
      <c r="AD250" s="47"/>
      <c r="AE250" s="47"/>
      <c r="AF250" s="47"/>
      <c r="AG250" s="47"/>
      <c r="AH250" s="47"/>
      <c r="AI250" s="47"/>
      <c r="AJ250" s="47"/>
      <c r="AK250" s="47"/>
      <c r="AL250" s="47"/>
      <c r="AM250" s="47"/>
      <c r="AN250" s="47"/>
      <c r="AO250" s="47"/>
      <c r="AP250" s="47"/>
      <c r="AQ250" s="47"/>
      <c r="AR250" s="47"/>
      <c r="AS250" s="47"/>
      <c r="AT250" s="47"/>
      <c r="AU250" s="47"/>
      <c r="AV250" s="47"/>
      <c r="AW250" s="47"/>
    </row>
    <row r="251" spans="1:49" ht="12.75">
      <c r="A251" s="47"/>
      <c r="B251" s="47"/>
      <c r="C251" s="47"/>
      <c r="D251" s="47"/>
      <c r="E251" s="47"/>
      <c r="F251" s="47"/>
      <c r="G251" s="47"/>
      <c r="H251" s="47"/>
      <c r="I251" s="47"/>
      <c r="J251" s="47"/>
      <c r="K251" s="47"/>
      <c r="L251" s="47"/>
      <c r="M251" s="47"/>
      <c r="N251" s="47"/>
      <c r="O251" s="47"/>
      <c r="P251" s="47"/>
      <c r="Q251" s="47"/>
      <c r="R251" s="47"/>
      <c r="S251" s="47"/>
      <c r="T251" s="47"/>
      <c r="U251" s="47"/>
      <c r="V251" s="47"/>
      <c r="W251" s="47"/>
      <c r="X251" s="47"/>
      <c r="Y251" s="47"/>
      <c r="Z251" s="47"/>
      <c r="AA251" s="47"/>
      <c r="AB251" s="47"/>
      <c r="AC251" s="47"/>
      <c r="AD251" s="47"/>
      <c r="AE251" s="47"/>
      <c r="AF251" s="47"/>
      <c r="AG251" s="47"/>
      <c r="AH251" s="47"/>
      <c r="AI251" s="47"/>
      <c r="AJ251" s="47"/>
      <c r="AK251" s="47"/>
      <c r="AL251" s="47"/>
      <c r="AM251" s="47"/>
      <c r="AN251" s="47"/>
      <c r="AO251" s="47"/>
      <c r="AP251" s="47"/>
      <c r="AQ251" s="47"/>
      <c r="AR251" s="47"/>
      <c r="AS251" s="47"/>
      <c r="AT251" s="47"/>
      <c r="AU251" s="47"/>
      <c r="AV251" s="47"/>
      <c r="AW251" s="47"/>
    </row>
    <row r="252" spans="1:49" ht="12.75">
      <c r="A252" s="47" t="s">
        <v>283</v>
      </c>
      <c r="B252" s="47"/>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c r="AA252" s="47"/>
      <c r="AB252" s="47"/>
      <c r="AC252" s="47"/>
      <c r="AD252" s="47"/>
      <c r="AE252" s="47"/>
      <c r="AF252" s="47"/>
      <c r="AG252" s="47"/>
      <c r="AH252" s="47"/>
      <c r="AI252" s="47"/>
      <c r="AJ252" s="47"/>
      <c r="AK252" s="47"/>
      <c r="AL252" s="47"/>
      <c r="AM252" s="47"/>
      <c r="AN252" s="47"/>
      <c r="AO252" s="47"/>
      <c r="AP252" s="47"/>
      <c r="AQ252" s="47"/>
      <c r="AR252" s="47"/>
      <c r="AS252" s="47"/>
      <c r="AT252" s="47"/>
      <c r="AU252" s="47"/>
      <c r="AV252" s="47"/>
      <c r="AW252" s="47"/>
    </row>
    <row r="253" spans="1:49" ht="12.75">
      <c r="A253" s="47" t="s">
        <v>284</v>
      </c>
      <c r="B253" s="47"/>
      <c r="C253" s="47"/>
      <c r="D253" s="47"/>
      <c r="E253" s="47"/>
      <c r="F253" s="47"/>
      <c r="G253" s="47"/>
      <c r="H253" s="47"/>
      <c r="I253" s="47"/>
      <c r="J253" s="47"/>
      <c r="K253" s="47"/>
      <c r="L253" s="47"/>
      <c r="M253" s="47"/>
      <c r="N253" s="47"/>
      <c r="O253" s="47"/>
      <c r="P253" s="47"/>
      <c r="Q253" s="47"/>
      <c r="R253" s="47"/>
      <c r="S253" s="47"/>
      <c r="T253" s="47"/>
      <c r="U253" s="47"/>
      <c r="V253" s="47"/>
      <c r="W253" s="47"/>
      <c r="X253" s="47"/>
      <c r="Y253" s="47"/>
      <c r="Z253" s="47"/>
      <c r="AA253" s="47"/>
      <c r="AB253" s="47"/>
      <c r="AC253" s="47"/>
      <c r="AD253" s="47"/>
      <c r="AE253" s="47"/>
      <c r="AF253" s="47"/>
      <c r="AG253" s="47"/>
      <c r="AH253" s="47"/>
      <c r="AI253" s="47"/>
      <c r="AJ253" s="47"/>
      <c r="AK253" s="47"/>
      <c r="AL253" s="47"/>
      <c r="AM253" s="47"/>
      <c r="AN253" s="47"/>
      <c r="AO253" s="47"/>
      <c r="AP253" s="47"/>
      <c r="AQ253" s="47"/>
      <c r="AR253" s="47"/>
      <c r="AS253" s="47"/>
      <c r="AT253" s="47"/>
      <c r="AU253" s="47"/>
      <c r="AV253" s="47"/>
      <c r="AW253" s="47"/>
    </row>
    <row r="254" spans="1:49" ht="12.75">
      <c r="A254" s="47" t="s">
        <v>285</v>
      </c>
      <c r="B254" s="47"/>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7"/>
      <c r="AA254" s="47"/>
      <c r="AB254" s="47"/>
      <c r="AC254" s="47"/>
      <c r="AD254" s="47"/>
      <c r="AE254" s="47"/>
      <c r="AF254" s="47"/>
      <c r="AG254" s="47"/>
      <c r="AH254" s="47"/>
      <c r="AI254" s="47"/>
      <c r="AJ254" s="47"/>
      <c r="AK254" s="47"/>
      <c r="AL254" s="47"/>
      <c r="AM254" s="47"/>
      <c r="AN254" s="47"/>
      <c r="AO254" s="47"/>
      <c r="AP254" s="47"/>
      <c r="AQ254" s="47"/>
      <c r="AR254" s="47"/>
      <c r="AS254" s="47"/>
      <c r="AT254" s="47"/>
      <c r="AU254" s="47"/>
      <c r="AV254" s="47"/>
      <c r="AW254" s="47"/>
    </row>
    <row r="255" spans="1:49" ht="12.75">
      <c r="A255" s="47" t="s">
        <v>272</v>
      </c>
      <c r="B255" s="47"/>
      <c r="C255" s="47"/>
      <c r="D255" s="47"/>
      <c r="E255" s="47"/>
      <c r="F255" s="47"/>
      <c r="G255" s="47"/>
      <c r="H255" s="47"/>
      <c r="I255" s="47"/>
      <c r="J255" s="47"/>
      <c r="K255" s="47"/>
      <c r="L255" s="47"/>
      <c r="M255" s="47"/>
      <c r="N255" s="47"/>
      <c r="O255" s="47"/>
      <c r="P255" s="47"/>
      <c r="Q255" s="47"/>
      <c r="R255" s="47"/>
      <c r="S255" s="47"/>
      <c r="T255" s="47"/>
      <c r="U255" s="47"/>
      <c r="V255" s="47"/>
      <c r="W255" s="47"/>
      <c r="X255" s="47"/>
      <c r="Y255" s="47"/>
      <c r="Z255" s="47"/>
      <c r="AA255" s="47"/>
      <c r="AB255" s="47"/>
      <c r="AC255" s="47"/>
      <c r="AD255" s="47"/>
      <c r="AE255" s="47"/>
      <c r="AF255" s="47"/>
      <c r="AG255" s="47"/>
      <c r="AH255" s="47"/>
      <c r="AI255" s="47"/>
      <c r="AJ255" s="47"/>
      <c r="AK255" s="47"/>
      <c r="AL255" s="47"/>
      <c r="AM255" s="47"/>
      <c r="AN255" s="47"/>
      <c r="AO255" s="47"/>
      <c r="AP255" s="47"/>
      <c r="AQ255" s="47"/>
      <c r="AR255" s="47"/>
      <c r="AS255" s="47"/>
      <c r="AT255" s="47"/>
      <c r="AU255" s="47"/>
      <c r="AV255" s="47"/>
      <c r="AW255" s="47"/>
    </row>
    <row r="256" spans="1:53" ht="12.75">
      <c r="A256" s="47" t="s">
        <v>271</v>
      </c>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c r="AA256" s="47"/>
      <c r="AB256" s="47"/>
      <c r="AC256" s="47"/>
      <c r="AD256" s="47"/>
      <c r="AE256" s="47"/>
      <c r="AF256" s="47"/>
      <c r="AG256" s="47"/>
      <c r="AH256" s="47"/>
      <c r="AI256" s="47"/>
      <c r="AJ256" s="47"/>
      <c r="AK256" s="47"/>
      <c r="AL256" s="47"/>
      <c r="AM256" s="47"/>
      <c r="AN256" s="47"/>
      <c r="AO256" s="47"/>
      <c r="AP256" s="47"/>
      <c r="AQ256" s="47"/>
      <c r="AR256" s="47"/>
      <c r="AS256" s="47"/>
      <c r="AT256" s="47"/>
      <c r="AU256" s="47"/>
      <c r="AV256" s="47"/>
      <c r="AW256" s="47"/>
      <c r="AX256" s="47"/>
      <c r="AY256" s="47"/>
      <c r="AZ256" s="47"/>
      <c r="BA256" s="47"/>
    </row>
    <row r="257" spans="1:53" ht="12.75">
      <c r="A257" s="47"/>
      <c r="B257" s="47"/>
      <c r="C257" s="47"/>
      <c r="D257" s="47"/>
      <c r="E257" s="47"/>
      <c r="F257" s="47"/>
      <c r="G257" s="47"/>
      <c r="H257" s="47"/>
      <c r="I257" s="47"/>
      <c r="J257" s="47"/>
      <c r="K257" s="47"/>
      <c r="L257" s="47"/>
      <c r="M257" s="47"/>
      <c r="N257" s="47"/>
      <c r="O257" s="47"/>
      <c r="P257" s="47"/>
      <c r="Q257" s="47"/>
      <c r="R257" s="47"/>
      <c r="S257" s="47"/>
      <c r="T257" s="47"/>
      <c r="U257" s="47"/>
      <c r="V257" s="47"/>
      <c r="W257" s="47"/>
      <c r="X257" s="47"/>
      <c r="Y257" s="47"/>
      <c r="Z257" s="47"/>
      <c r="AA257" s="47"/>
      <c r="AB257" s="47"/>
      <c r="AC257" s="47"/>
      <c r="AD257" s="47"/>
      <c r="AE257" s="47"/>
      <c r="AF257" s="47"/>
      <c r="AG257" s="47"/>
      <c r="AH257" s="47"/>
      <c r="AI257" s="47"/>
      <c r="AJ257" s="47"/>
      <c r="AK257" s="47"/>
      <c r="AL257" s="47"/>
      <c r="AM257" s="47"/>
      <c r="AN257" s="47"/>
      <c r="AO257" s="47"/>
      <c r="AP257" s="47"/>
      <c r="AQ257" s="47"/>
      <c r="AR257" s="47"/>
      <c r="AS257" s="47"/>
      <c r="AT257" s="47"/>
      <c r="AU257" s="47"/>
      <c r="AV257" s="47"/>
      <c r="AW257" s="47"/>
      <c r="AX257" s="47"/>
      <c r="AY257" s="47"/>
      <c r="AZ257" s="47"/>
      <c r="BA257" s="47"/>
    </row>
    <row r="258" spans="1:53" ht="12.75">
      <c r="A258" s="48" t="s">
        <v>274</v>
      </c>
      <c r="B258" s="47"/>
      <c r="C258" s="47"/>
      <c r="D258" s="47"/>
      <c r="E258" s="47"/>
      <c r="F258" s="47"/>
      <c r="G258" s="47"/>
      <c r="H258" s="47"/>
      <c r="I258" s="47"/>
      <c r="J258" s="47"/>
      <c r="K258" s="47"/>
      <c r="L258" s="47"/>
      <c r="M258" s="47"/>
      <c r="N258" s="47"/>
      <c r="O258" s="47"/>
      <c r="P258" s="47"/>
      <c r="Q258" s="47"/>
      <c r="R258" s="47"/>
      <c r="S258" s="47"/>
      <c r="T258" s="47"/>
      <c r="U258" s="47"/>
      <c r="V258" s="47"/>
      <c r="W258" s="47"/>
      <c r="X258" s="47"/>
      <c r="Y258" s="47"/>
      <c r="Z258" s="47"/>
      <c r="AA258" s="47"/>
      <c r="AB258" s="47"/>
      <c r="AC258" s="47"/>
      <c r="AD258" s="47"/>
      <c r="AE258" s="47"/>
      <c r="AF258" s="47"/>
      <c r="AG258" s="47"/>
      <c r="AH258" s="47"/>
      <c r="AI258" s="47"/>
      <c r="AJ258" s="47"/>
      <c r="AK258" s="47"/>
      <c r="AL258" s="47"/>
      <c r="AM258" s="47"/>
      <c r="AN258" s="47"/>
      <c r="AO258" s="47"/>
      <c r="AP258" s="47"/>
      <c r="AQ258" s="47"/>
      <c r="AR258" s="47"/>
      <c r="AS258" s="47"/>
      <c r="AT258" s="47"/>
      <c r="AU258" s="47"/>
      <c r="AV258" s="47"/>
      <c r="AW258" s="47"/>
      <c r="AX258" s="47"/>
      <c r="AY258" s="47"/>
      <c r="AZ258" s="47"/>
      <c r="BA258" s="47"/>
    </row>
    <row r="259" spans="1:53" ht="12.75">
      <c r="A259" s="47"/>
      <c r="B259" s="47"/>
      <c r="C259" s="47"/>
      <c r="D259" s="47"/>
      <c r="E259" s="47"/>
      <c r="F259" s="47"/>
      <c r="G259" s="47"/>
      <c r="H259" s="47"/>
      <c r="I259" s="47"/>
      <c r="J259" s="47"/>
      <c r="K259" s="47"/>
      <c r="L259" s="47"/>
      <c r="M259" s="47"/>
      <c r="N259" s="47"/>
      <c r="O259" s="47"/>
      <c r="P259" s="47"/>
      <c r="Q259" s="47"/>
      <c r="R259" s="47"/>
      <c r="S259" s="47"/>
      <c r="T259" s="47"/>
      <c r="U259" s="47"/>
      <c r="V259" s="47"/>
      <c r="W259" s="47"/>
      <c r="X259" s="47"/>
      <c r="Y259" s="47"/>
      <c r="Z259" s="47"/>
      <c r="AA259" s="47"/>
      <c r="AB259" s="47"/>
      <c r="AC259" s="47"/>
      <c r="AD259" s="47"/>
      <c r="AE259" s="47"/>
      <c r="AF259" s="47"/>
      <c r="AG259" s="47"/>
      <c r="AH259" s="47"/>
      <c r="AI259" s="47"/>
      <c r="AJ259" s="47"/>
      <c r="AK259" s="47"/>
      <c r="AL259" s="47"/>
      <c r="AM259" s="47"/>
      <c r="AN259" s="47"/>
      <c r="AO259" s="47"/>
      <c r="AP259" s="47"/>
      <c r="AQ259" s="47"/>
      <c r="AR259" s="47"/>
      <c r="AS259" s="47"/>
      <c r="AT259" s="47"/>
      <c r="AU259" s="47"/>
      <c r="AV259" s="47"/>
      <c r="AW259" s="47"/>
      <c r="AX259" s="47"/>
      <c r="AY259" s="47"/>
      <c r="AZ259" s="47"/>
      <c r="BA259" s="47"/>
    </row>
    <row r="260" spans="1:53" ht="12.75">
      <c r="A260" s="47" t="s">
        <v>276</v>
      </c>
      <c r="B260" s="47"/>
      <c r="C260" s="47"/>
      <c r="D260" s="47"/>
      <c r="E260" s="47"/>
      <c r="F260" s="47"/>
      <c r="G260" s="47"/>
      <c r="H260" s="47"/>
      <c r="I260" s="47"/>
      <c r="J260" s="47"/>
      <c r="K260" s="47"/>
      <c r="L260" s="47"/>
      <c r="M260" s="47"/>
      <c r="N260" s="47"/>
      <c r="O260" s="47"/>
      <c r="P260" s="47"/>
      <c r="Q260" s="47"/>
      <c r="R260" s="47"/>
      <c r="S260" s="47"/>
      <c r="T260" s="47"/>
      <c r="U260" s="47"/>
      <c r="V260" s="47"/>
      <c r="W260" s="47"/>
      <c r="X260" s="47"/>
      <c r="Y260" s="47"/>
      <c r="Z260" s="47"/>
      <c r="AA260" s="47"/>
      <c r="AB260" s="47"/>
      <c r="AC260" s="47"/>
      <c r="AD260" s="47"/>
      <c r="AE260" s="47"/>
      <c r="AF260" s="47"/>
      <c r="AG260" s="47"/>
      <c r="AH260" s="47"/>
      <c r="AI260" s="47"/>
      <c r="AJ260" s="47"/>
      <c r="AK260" s="47"/>
      <c r="AL260" s="47"/>
      <c r="AM260" s="47"/>
      <c r="AN260" s="47"/>
      <c r="AO260" s="47"/>
      <c r="AP260" s="47"/>
      <c r="AQ260" s="47"/>
      <c r="AR260" s="47"/>
      <c r="AS260" s="47"/>
      <c r="AT260" s="47"/>
      <c r="AU260" s="47"/>
      <c r="AV260" s="47"/>
      <c r="AW260" s="47"/>
      <c r="AX260" s="47"/>
      <c r="AY260" s="47"/>
      <c r="AZ260" s="47"/>
      <c r="BA260" s="47"/>
    </row>
    <row r="261" spans="1:53" ht="12.75">
      <c r="A261" s="47" t="s">
        <v>288</v>
      </c>
      <c r="B261" s="47"/>
      <c r="C261" s="47"/>
      <c r="D261" s="47"/>
      <c r="E261" s="47"/>
      <c r="F261" s="47"/>
      <c r="G261" s="47"/>
      <c r="H261" s="47"/>
      <c r="I261" s="47"/>
      <c r="J261" s="47"/>
      <c r="K261" s="47"/>
      <c r="L261" s="47"/>
      <c r="M261" s="47"/>
      <c r="N261" s="47"/>
      <c r="O261" s="47"/>
      <c r="P261" s="47"/>
      <c r="Q261" s="47"/>
      <c r="R261" s="47"/>
      <c r="S261" s="47"/>
      <c r="T261" s="47"/>
      <c r="U261" s="47"/>
      <c r="V261" s="47"/>
      <c r="W261" s="47"/>
      <c r="X261" s="47"/>
      <c r="Y261" s="47"/>
      <c r="Z261" s="47"/>
      <c r="AA261" s="47"/>
      <c r="AB261" s="47"/>
      <c r="AC261" s="47"/>
      <c r="AD261" s="47"/>
      <c r="AE261" s="47"/>
      <c r="AF261" s="47"/>
      <c r="AG261" s="47"/>
      <c r="AH261" s="47"/>
      <c r="AI261" s="47"/>
      <c r="AJ261" s="47"/>
      <c r="AK261" s="47"/>
      <c r="AL261" s="47"/>
      <c r="AM261" s="47"/>
      <c r="AN261" s="47"/>
      <c r="AO261" s="47"/>
      <c r="AP261" s="47"/>
      <c r="AQ261" s="47"/>
      <c r="AR261" s="47"/>
      <c r="AS261" s="47"/>
      <c r="AT261" s="47"/>
      <c r="AU261" s="47"/>
      <c r="AV261" s="47"/>
      <c r="AW261" s="47"/>
      <c r="AX261" s="47"/>
      <c r="AY261" s="47"/>
      <c r="AZ261" s="47"/>
      <c r="BA261" s="47"/>
    </row>
    <row r="262" spans="1:53" ht="12.75">
      <c r="A262" s="47" t="s">
        <v>277</v>
      </c>
      <c r="B262" s="47"/>
      <c r="C262" s="47"/>
      <c r="D262" s="47"/>
      <c r="E262" s="47"/>
      <c r="F262" s="47"/>
      <c r="G262" s="47"/>
      <c r="H262" s="47"/>
      <c r="I262" s="47"/>
      <c r="J262" s="47"/>
      <c r="K262" s="47"/>
      <c r="L262" s="47"/>
      <c r="M262" s="47"/>
      <c r="N262" s="47"/>
      <c r="O262" s="47"/>
      <c r="P262" s="47"/>
      <c r="Q262" s="47"/>
      <c r="R262" s="47"/>
      <c r="S262" s="47"/>
      <c r="T262" s="47"/>
      <c r="U262" s="47"/>
      <c r="V262" s="47"/>
      <c r="W262" s="47"/>
      <c r="X262" s="47"/>
      <c r="Y262" s="47"/>
      <c r="Z262" s="47"/>
      <c r="AA262" s="47"/>
      <c r="AB262" s="47"/>
      <c r="AC262" s="47"/>
      <c r="AD262" s="47"/>
      <c r="AE262" s="47"/>
      <c r="AF262" s="47"/>
      <c r="AG262" s="47"/>
      <c r="AH262" s="47"/>
      <c r="AI262" s="47"/>
      <c r="AJ262" s="47"/>
      <c r="AK262" s="47"/>
      <c r="AL262" s="47"/>
      <c r="AM262" s="47"/>
      <c r="AN262" s="47"/>
      <c r="AO262" s="47"/>
      <c r="AP262" s="47"/>
      <c r="AQ262" s="47"/>
      <c r="AR262" s="47"/>
      <c r="AS262" s="47"/>
      <c r="AT262" s="47"/>
      <c r="AU262" s="47"/>
      <c r="AV262" s="47"/>
      <c r="AW262" s="47"/>
      <c r="AX262" s="47"/>
      <c r="AY262" s="47"/>
      <c r="AZ262" s="47"/>
      <c r="BA262" s="47"/>
    </row>
    <row r="263" spans="1:53" ht="12.75">
      <c r="A263" s="47" t="s">
        <v>289</v>
      </c>
      <c r="B263" s="47"/>
      <c r="C263" s="47"/>
      <c r="D263" s="47"/>
      <c r="E263" s="47"/>
      <c r="F263" s="47"/>
      <c r="G263" s="47"/>
      <c r="H263" s="47"/>
      <c r="I263" s="47"/>
      <c r="J263" s="47"/>
      <c r="K263" s="47"/>
      <c r="L263" s="47"/>
      <c r="M263" s="47"/>
      <c r="N263" s="47"/>
      <c r="O263" s="47"/>
      <c r="P263" s="47"/>
      <c r="Q263" s="47"/>
      <c r="R263" s="47"/>
      <c r="S263" s="47"/>
      <c r="T263" s="47"/>
      <c r="U263" s="47"/>
      <c r="V263" s="47"/>
      <c r="W263" s="47"/>
      <c r="X263" s="47"/>
      <c r="Y263" s="47"/>
      <c r="Z263" s="47"/>
      <c r="AA263" s="47"/>
      <c r="AB263" s="47"/>
      <c r="AC263" s="47"/>
      <c r="AD263" s="47"/>
      <c r="AE263" s="47"/>
      <c r="AF263" s="47"/>
      <c r="AG263" s="47"/>
      <c r="AH263" s="47"/>
      <c r="AI263" s="47"/>
      <c r="AJ263" s="47"/>
      <c r="AK263" s="47"/>
      <c r="AL263" s="47"/>
      <c r="AM263" s="47"/>
      <c r="AN263" s="47"/>
      <c r="AO263" s="47"/>
      <c r="AP263" s="47"/>
      <c r="AQ263" s="47"/>
      <c r="AR263" s="47"/>
      <c r="AS263" s="47"/>
      <c r="AT263" s="47"/>
      <c r="AU263" s="47"/>
      <c r="AV263" s="47"/>
      <c r="AW263" s="47"/>
      <c r="AX263" s="47"/>
      <c r="AY263" s="47"/>
      <c r="AZ263" s="47"/>
      <c r="BA263" s="47"/>
    </row>
    <row r="264" spans="1:53" ht="12.75">
      <c r="A264" s="47" t="s">
        <v>287</v>
      </c>
      <c r="B264" s="47"/>
      <c r="C264" s="47"/>
      <c r="D264" s="47"/>
      <c r="E264" s="47"/>
      <c r="F264" s="47"/>
      <c r="G264" s="47"/>
      <c r="H264" s="47"/>
      <c r="I264" s="47"/>
      <c r="J264" s="47"/>
      <c r="K264" s="47"/>
      <c r="L264" s="47"/>
      <c r="M264" s="47"/>
      <c r="N264" s="47"/>
      <c r="O264" s="47"/>
      <c r="P264" s="47"/>
      <c r="Q264" s="47"/>
      <c r="R264" s="47"/>
      <c r="S264" s="47"/>
      <c r="T264" s="47"/>
      <c r="U264" s="47"/>
      <c r="V264" s="47"/>
      <c r="W264" s="47"/>
      <c r="X264" s="47"/>
      <c r="Y264" s="47"/>
      <c r="Z264" s="47"/>
      <c r="AA264" s="47"/>
      <c r="AB264" s="47"/>
      <c r="AC264" s="47"/>
      <c r="AD264" s="47"/>
      <c r="AE264" s="47"/>
      <c r="AF264" s="47"/>
      <c r="AG264" s="47"/>
      <c r="AH264" s="47"/>
      <c r="AI264" s="47"/>
      <c r="AJ264" s="47"/>
      <c r="AK264" s="47"/>
      <c r="AL264" s="47"/>
      <c r="AM264" s="47"/>
      <c r="AN264" s="47"/>
      <c r="AO264" s="47"/>
      <c r="AP264" s="47"/>
      <c r="AQ264" s="47"/>
      <c r="AR264" s="47"/>
      <c r="AS264" s="47"/>
      <c r="AT264" s="47"/>
      <c r="AU264" s="47"/>
      <c r="AV264" s="47"/>
      <c r="AW264" s="47"/>
      <c r="AX264" s="47"/>
      <c r="AY264" s="47"/>
      <c r="AZ264" s="47"/>
      <c r="BA264" s="47"/>
    </row>
    <row r="265" spans="1:53" ht="12.75">
      <c r="A265" s="47"/>
      <c r="B265" s="47"/>
      <c r="C265" s="47"/>
      <c r="D265" s="47"/>
      <c r="E265" s="47"/>
      <c r="F265" s="47"/>
      <c r="G265" s="47"/>
      <c r="H265" s="47"/>
      <c r="I265" s="47"/>
      <c r="J265" s="47"/>
      <c r="K265" s="47"/>
      <c r="L265" s="47"/>
      <c r="M265" s="47"/>
      <c r="N265" s="47"/>
      <c r="O265" s="47"/>
      <c r="P265" s="47"/>
      <c r="Q265" s="47"/>
      <c r="R265" s="47"/>
      <c r="S265" s="47"/>
      <c r="T265" s="47"/>
      <c r="U265" s="47"/>
      <c r="V265" s="47"/>
      <c r="W265" s="47"/>
      <c r="X265" s="47"/>
      <c r="Y265" s="47"/>
      <c r="Z265" s="47"/>
      <c r="AA265" s="47"/>
      <c r="AB265" s="47"/>
      <c r="AC265" s="47"/>
      <c r="AD265" s="47"/>
      <c r="AE265" s="47"/>
      <c r="AF265" s="47"/>
      <c r="AG265" s="47"/>
      <c r="AH265" s="47"/>
      <c r="AI265" s="47"/>
      <c r="AJ265" s="47"/>
      <c r="AK265" s="47"/>
      <c r="AL265" s="47"/>
      <c r="AM265" s="47"/>
      <c r="AN265" s="47"/>
      <c r="AO265" s="47"/>
      <c r="AP265" s="47"/>
      <c r="AQ265" s="47"/>
      <c r="AR265" s="47"/>
      <c r="AS265" s="47"/>
      <c r="AT265" s="47"/>
      <c r="AU265" s="47"/>
      <c r="AV265" s="47"/>
      <c r="AW265" s="47"/>
      <c r="AX265" s="47"/>
      <c r="AY265" s="47"/>
      <c r="AZ265" s="47"/>
      <c r="BA265" s="47"/>
    </row>
    <row r="266" spans="1:53" ht="12.75">
      <c r="A266" s="47" t="s">
        <v>294</v>
      </c>
      <c r="B266" s="47"/>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c r="AA266" s="47"/>
      <c r="AB266" s="47"/>
      <c r="AC266" s="47"/>
      <c r="AD266" s="47"/>
      <c r="AE266" s="47"/>
      <c r="AF266" s="47"/>
      <c r="AG266" s="47"/>
      <c r="AH266" s="47"/>
      <c r="AI266" s="47"/>
      <c r="AJ266" s="47"/>
      <c r="AK266" s="47"/>
      <c r="AL266" s="47"/>
      <c r="AM266" s="47"/>
      <c r="AN266" s="47"/>
      <c r="AO266" s="47"/>
      <c r="AP266" s="47"/>
      <c r="AQ266" s="47"/>
      <c r="AR266" s="47"/>
      <c r="AS266" s="47"/>
      <c r="AT266" s="47"/>
      <c r="AU266" s="47"/>
      <c r="AV266" s="47"/>
      <c r="AW266" s="47"/>
      <c r="AX266" s="47"/>
      <c r="AY266" s="47"/>
      <c r="AZ266" s="47"/>
      <c r="BA266" s="47"/>
    </row>
    <row r="267" spans="1:53" ht="12.75">
      <c r="A267" s="47" t="s">
        <v>301</v>
      </c>
      <c r="B267" s="47"/>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c r="AA267" s="47"/>
      <c r="AB267" s="47"/>
      <c r="AC267" s="47"/>
      <c r="AD267" s="47"/>
      <c r="AE267" s="47"/>
      <c r="AF267" s="47"/>
      <c r="AG267" s="47"/>
      <c r="AH267" s="47"/>
      <c r="AI267" s="47"/>
      <c r="AJ267" s="47"/>
      <c r="AK267" s="47"/>
      <c r="AL267" s="47"/>
      <c r="AM267" s="47"/>
      <c r="AN267" s="47"/>
      <c r="AO267" s="47"/>
      <c r="AP267" s="47"/>
      <c r="AQ267" s="47"/>
      <c r="AR267" s="47"/>
      <c r="AS267" s="47"/>
      <c r="AT267" s="47"/>
      <c r="AU267" s="47"/>
      <c r="AV267" s="47"/>
      <c r="AW267" s="47"/>
      <c r="AX267" s="47"/>
      <c r="AY267" s="47"/>
      <c r="AZ267" s="47"/>
      <c r="BA267" s="47"/>
    </row>
    <row r="268" spans="1:53" ht="12.75">
      <c r="A268" s="47" t="s">
        <v>295</v>
      </c>
      <c r="B268" s="47"/>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c r="AA268" s="47"/>
      <c r="AB268" s="47"/>
      <c r="AC268" s="47"/>
      <c r="AD268" s="47"/>
      <c r="AE268" s="47"/>
      <c r="AF268" s="47"/>
      <c r="AG268" s="47"/>
      <c r="AH268" s="47"/>
      <c r="AI268" s="47"/>
      <c r="AJ268" s="47"/>
      <c r="AK268" s="47"/>
      <c r="AL268" s="47"/>
      <c r="AM268" s="47"/>
      <c r="AN268" s="47"/>
      <c r="AO268" s="47"/>
      <c r="AP268" s="47"/>
      <c r="AQ268" s="47"/>
      <c r="AR268" s="47"/>
      <c r="AS268" s="47"/>
      <c r="AT268" s="47"/>
      <c r="AU268" s="47"/>
      <c r="AV268" s="47"/>
      <c r="AW268" s="47"/>
      <c r="AX268" s="47"/>
      <c r="AY268" s="47"/>
      <c r="AZ268" s="47"/>
      <c r="BA268" s="47"/>
    </row>
    <row r="269" spans="1:53" ht="12.75">
      <c r="A269" s="47"/>
      <c r="B269" s="47"/>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c r="AA269" s="47"/>
      <c r="AB269" s="47"/>
      <c r="AC269" s="47"/>
      <c r="AD269" s="47"/>
      <c r="AE269" s="47"/>
      <c r="AF269" s="47"/>
      <c r="AG269" s="47"/>
      <c r="AH269" s="47"/>
      <c r="AI269" s="47"/>
      <c r="AJ269" s="47"/>
      <c r="AK269" s="47"/>
      <c r="AL269" s="47"/>
      <c r="AM269" s="47"/>
      <c r="AN269" s="47"/>
      <c r="AO269" s="47"/>
      <c r="AP269" s="47"/>
      <c r="AQ269" s="47"/>
      <c r="AR269" s="47"/>
      <c r="AS269" s="47"/>
      <c r="AT269" s="47"/>
      <c r="AU269" s="47"/>
      <c r="AV269" s="47"/>
      <c r="AW269" s="47"/>
      <c r="AX269" s="47"/>
      <c r="AY269" s="47"/>
      <c r="AZ269" s="47"/>
      <c r="BA269" s="47"/>
    </row>
    <row r="270" spans="1:53" ht="12.75">
      <c r="A270" s="47" t="s">
        <v>275</v>
      </c>
      <c r="B270" s="47"/>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c r="AA270" s="47"/>
      <c r="AB270" s="47"/>
      <c r="AC270" s="47"/>
      <c r="AD270" s="47"/>
      <c r="AE270" s="47"/>
      <c r="AF270" s="47"/>
      <c r="AG270" s="47"/>
      <c r="AH270" s="47"/>
      <c r="AI270" s="47"/>
      <c r="AJ270" s="47"/>
      <c r="AK270" s="47"/>
      <c r="AL270" s="47"/>
      <c r="AM270" s="47"/>
      <c r="AN270" s="47"/>
      <c r="AO270" s="47"/>
      <c r="AP270" s="47"/>
      <c r="AQ270" s="47"/>
      <c r="AR270" s="47"/>
      <c r="AS270" s="47"/>
      <c r="AT270" s="47"/>
      <c r="AU270" s="47"/>
      <c r="AV270" s="47"/>
      <c r="AW270" s="47"/>
      <c r="AX270" s="47"/>
      <c r="AY270" s="47"/>
      <c r="AZ270" s="47"/>
      <c r="BA270" s="47"/>
    </row>
    <row r="271" spans="1:53" ht="12.75">
      <c r="A271" s="47" t="s">
        <v>290</v>
      </c>
      <c r="B271" s="47"/>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c r="AA271" s="47"/>
      <c r="AB271" s="47"/>
      <c r="AC271" s="47"/>
      <c r="AD271" s="47"/>
      <c r="AE271" s="47"/>
      <c r="AF271" s="47"/>
      <c r="AG271" s="47"/>
      <c r="AH271" s="47"/>
      <c r="AI271" s="47"/>
      <c r="AJ271" s="47"/>
      <c r="AK271" s="47"/>
      <c r="AL271" s="47"/>
      <c r="AM271" s="47"/>
      <c r="AN271" s="47"/>
      <c r="AO271" s="47"/>
      <c r="AP271" s="47"/>
      <c r="AQ271" s="47"/>
      <c r="AR271" s="47"/>
      <c r="AS271" s="47"/>
      <c r="AT271" s="47"/>
      <c r="AU271" s="47"/>
      <c r="AV271" s="47"/>
      <c r="AW271" s="47"/>
      <c r="AX271" s="47"/>
      <c r="AY271" s="47"/>
      <c r="AZ271" s="47"/>
      <c r="BA271" s="47"/>
    </row>
    <row r="272" spans="1:53" ht="12.75">
      <c r="A272" s="47" t="s">
        <v>291</v>
      </c>
      <c r="B272" s="47"/>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c r="AA272" s="47"/>
      <c r="AB272" s="47"/>
      <c r="AC272" s="47"/>
      <c r="AD272" s="47"/>
      <c r="AE272" s="47"/>
      <c r="AF272" s="47"/>
      <c r="AG272" s="47"/>
      <c r="AH272" s="47"/>
      <c r="AI272" s="47"/>
      <c r="AJ272" s="47"/>
      <c r="AK272" s="47"/>
      <c r="AL272" s="47"/>
      <c r="AM272" s="47"/>
      <c r="AN272" s="47"/>
      <c r="AO272" s="47"/>
      <c r="AP272" s="47"/>
      <c r="AQ272" s="47"/>
      <c r="AR272" s="47"/>
      <c r="AS272" s="47"/>
      <c r="AT272" s="47"/>
      <c r="AU272" s="47"/>
      <c r="AV272" s="47"/>
      <c r="AW272" s="47"/>
      <c r="AX272" s="47"/>
      <c r="AY272" s="47"/>
      <c r="AZ272" s="47"/>
      <c r="BA272" s="47"/>
    </row>
    <row r="273" spans="1:53" ht="12.75">
      <c r="A273" s="47" t="s">
        <v>292</v>
      </c>
      <c r="B273" s="47"/>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c r="AA273" s="47"/>
      <c r="AB273" s="47"/>
      <c r="AC273" s="47"/>
      <c r="AD273" s="47"/>
      <c r="AE273" s="47"/>
      <c r="AF273" s="47"/>
      <c r="AG273" s="47"/>
      <c r="AH273" s="47"/>
      <c r="AI273" s="47"/>
      <c r="AJ273" s="47"/>
      <c r="AK273" s="47"/>
      <c r="AL273" s="47"/>
      <c r="AM273" s="47"/>
      <c r="AN273" s="47"/>
      <c r="AO273" s="47"/>
      <c r="AP273" s="47"/>
      <c r="AQ273" s="47"/>
      <c r="AR273" s="47"/>
      <c r="AS273" s="47"/>
      <c r="AT273" s="47"/>
      <c r="AU273" s="47"/>
      <c r="AV273" s="47"/>
      <c r="AW273" s="47"/>
      <c r="AX273" s="47"/>
      <c r="AY273" s="47"/>
      <c r="AZ273" s="47"/>
      <c r="BA273" s="47"/>
    </row>
    <row r="274" spans="1:53" ht="12.75">
      <c r="A274" s="47"/>
      <c r="B274" s="47"/>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c r="AA274" s="47"/>
      <c r="AB274" s="47"/>
      <c r="AC274" s="47"/>
      <c r="AD274" s="47"/>
      <c r="AE274" s="47"/>
      <c r="AF274" s="47"/>
      <c r="AG274" s="47"/>
      <c r="AH274" s="47"/>
      <c r="AI274" s="47"/>
      <c r="AJ274" s="47"/>
      <c r="AK274" s="47"/>
      <c r="AL274" s="47"/>
      <c r="AM274" s="47"/>
      <c r="AN274" s="47"/>
      <c r="AO274" s="47"/>
      <c r="AP274" s="47"/>
      <c r="AQ274" s="47"/>
      <c r="AR274" s="47"/>
      <c r="AS274" s="47"/>
      <c r="AT274" s="47"/>
      <c r="AU274" s="47"/>
      <c r="AV274" s="47"/>
      <c r="AW274" s="47"/>
      <c r="AX274" s="47"/>
      <c r="AY274" s="47"/>
      <c r="AZ274" s="47"/>
      <c r="BA274" s="47"/>
    </row>
    <row r="275" spans="1:53" ht="12.75">
      <c r="A275" s="47" t="s">
        <v>302</v>
      </c>
      <c r="B275" s="47"/>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7"/>
      <c r="AA275" s="47"/>
      <c r="AB275" s="47"/>
      <c r="AC275" s="47"/>
      <c r="AD275" s="47"/>
      <c r="AE275" s="47"/>
      <c r="AF275" s="47"/>
      <c r="AG275" s="47"/>
      <c r="AH275" s="47"/>
      <c r="AI275" s="47"/>
      <c r="AJ275" s="47"/>
      <c r="AK275" s="47"/>
      <c r="AL275" s="47"/>
      <c r="AM275" s="47"/>
      <c r="AN275" s="47"/>
      <c r="AO275" s="47"/>
      <c r="AP275" s="47"/>
      <c r="AQ275" s="47"/>
      <c r="AR275" s="47"/>
      <c r="AS275" s="47"/>
      <c r="AT275" s="47"/>
      <c r="AU275" s="47"/>
      <c r="AV275" s="47"/>
      <c r="AW275" s="47"/>
      <c r="AX275" s="47"/>
      <c r="AY275" s="47"/>
      <c r="AZ275" s="47"/>
      <c r="BA275" s="47"/>
    </row>
    <row r="276" spans="1:53" ht="12.75">
      <c r="A276" s="47" t="s">
        <v>293</v>
      </c>
      <c r="B276" s="47"/>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7"/>
      <c r="AA276" s="47"/>
      <c r="AB276" s="47"/>
      <c r="AC276" s="47"/>
      <c r="AD276" s="47"/>
      <c r="AE276" s="47"/>
      <c r="AF276" s="47"/>
      <c r="AG276" s="47"/>
      <c r="AH276" s="47"/>
      <c r="AI276" s="47"/>
      <c r="AJ276" s="47"/>
      <c r="AK276" s="47"/>
      <c r="AL276" s="47"/>
      <c r="AM276" s="47"/>
      <c r="AN276" s="47"/>
      <c r="AO276" s="47"/>
      <c r="AP276" s="47"/>
      <c r="AQ276" s="47"/>
      <c r="AR276" s="47"/>
      <c r="AS276" s="47"/>
      <c r="AT276" s="47"/>
      <c r="AU276" s="47"/>
      <c r="AV276" s="47"/>
      <c r="AW276" s="47"/>
      <c r="AX276" s="47"/>
      <c r="AY276" s="47"/>
      <c r="AZ276" s="47"/>
      <c r="BA276" s="47"/>
    </row>
    <row r="277" spans="1:53" ht="12.75">
      <c r="A277" s="47" t="s">
        <v>296</v>
      </c>
      <c r="B277" s="47"/>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c r="AA277" s="47"/>
      <c r="AB277" s="47"/>
      <c r="AC277" s="47"/>
      <c r="AD277" s="47"/>
      <c r="AE277" s="47"/>
      <c r="AF277" s="47"/>
      <c r="AG277" s="47"/>
      <c r="AH277" s="47"/>
      <c r="AI277" s="47"/>
      <c r="AJ277" s="47"/>
      <c r="AK277" s="47"/>
      <c r="AL277" s="47"/>
      <c r="AM277" s="47"/>
      <c r="AN277" s="47"/>
      <c r="AO277" s="47"/>
      <c r="AP277" s="47"/>
      <c r="AQ277" s="47"/>
      <c r="AR277" s="47"/>
      <c r="AS277" s="47"/>
      <c r="AT277" s="47"/>
      <c r="AU277" s="47"/>
      <c r="AV277" s="47"/>
      <c r="AW277" s="47"/>
      <c r="AX277" s="47"/>
      <c r="AY277" s="47"/>
      <c r="AZ277" s="47"/>
      <c r="BA277" s="47"/>
    </row>
    <row r="278" spans="1:53" ht="12.75">
      <c r="A278" s="47"/>
      <c r="B278" s="47"/>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c r="AA278" s="47"/>
      <c r="AB278" s="47"/>
      <c r="AC278" s="47"/>
      <c r="AD278" s="47"/>
      <c r="AE278" s="47"/>
      <c r="AF278" s="47"/>
      <c r="AG278" s="47"/>
      <c r="AH278" s="47"/>
      <c r="AI278" s="47"/>
      <c r="AJ278" s="47"/>
      <c r="AK278" s="47"/>
      <c r="AL278" s="47"/>
      <c r="AM278" s="47"/>
      <c r="AN278" s="47"/>
      <c r="AO278" s="47"/>
      <c r="AP278" s="47"/>
      <c r="AQ278" s="47"/>
      <c r="AR278" s="47"/>
      <c r="AS278" s="47"/>
      <c r="AT278" s="47"/>
      <c r="AU278" s="47"/>
      <c r="AV278" s="47"/>
      <c r="AW278" s="47"/>
      <c r="AX278" s="47"/>
      <c r="AY278" s="47"/>
      <c r="AZ278" s="47"/>
      <c r="BA278" s="47"/>
    </row>
    <row r="279" spans="1:53" ht="12.75">
      <c r="A279" s="47" t="s">
        <v>297</v>
      </c>
      <c r="B279" s="47"/>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c r="AA279" s="47"/>
      <c r="AB279" s="47"/>
      <c r="AC279" s="47"/>
      <c r="AD279" s="47"/>
      <c r="AE279" s="47"/>
      <c r="AF279" s="47"/>
      <c r="AG279" s="47"/>
      <c r="AH279" s="47"/>
      <c r="AI279" s="47"/>
      <c r="AJ279" s="47"/>
      <c r="AK279" s="47"/>
      <c r="AL279" s="47"/>
      <c r="AM279" s="47"/>
      <c r="AN279" s="47"/>
      <c r="AO279" s="47"/>
      <c r="AP279" s="47"/>
      <c r="AQ279" s="47"/>
      <c r="AR279" s="47"/>
      <c r="AS279" s="47"/>
      <c r="AT279" s="47"/>
      <c r="AU279" s="47"/>
      <c r="AV279" s="47"/>
      <c r="AW279" s="47"/>
      <c r="AX279" s="47"/>
      <c r="AY279" s="47"/>
      <c r="AZ279" s="47"/>
      <c r="BA279" s="47"/>
    </row>
    <row r="280" spans="1:53" ht="12.75">
      <c r="A280" s="47" t="s">
        <v>298</v>
      </c>
      <c r="B280" s="47"/>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c r="AA280" s="47"/>
      <c r="AB280" s="47"/>
      <c r="AC280" s="47"/>
      <c r="AD280" s="47"/>
      <c r="AE280" s="47"/>
      <c r="AF280" s="47"/>
      <c r="AG280" s="47"/>
      <c r="AH280" s="47"/>
      <c r="AI280" s="47"/>
      <c r="AJ280" s="47"/>
      <c r="AK280" s="47"/>
      <c r="AL280" s="47"/>
      <c r="AM280" s="47"/>
      <c r="AN280" s="47"/>
      <c r="AO280" s="47"/>
      <c r="AP280" s="47"/>
      <c r="AQ280" s="47"/>
      <c r="AR280" s="47"/>
      <c r="AS280" s="47"/>
      <c r="AT280" s="47"/>
      <c r="AU280" s="47"/>
      <c r="AV280" s="47"/>
      <c r="AW280" s="47"/>
      <c r="AX280" s="47"/>
      <c r="AY280" s="47"/>
      <c r="AZ280" s="47"/>
      <c r="BA280" s="47"/>
    </row>
    <row r="281" spans="1:53" ht="12.75">
      <c r="A281" s="47" t="s">
        <v>300</v>
      </c>
      <c r="B281" s="47"/>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7"/>
      <c r="AA281" s="47"/>
      <c r="AB281" s="47"/>
      <c r="AC281" s="47"/>
      <c r="AD281" s="47"/>
      <c r="AE281" s="47"/>
      <c r="AF281" s="47"/>
      <c r="AG281" s="47"/>
      <c r="AH281" s="47"/>
      <c r="AI281" s="47"/>
      <c r="AJ281" s="47"/>
      <c r="AK281" s="47"/>
      <c r="AL281" s="47"/>
      <c r="AM281" s="47"/>
      <c r="AN281" s="47"/>
      <c r="AO281" s="47"/>
      <c r="AP281" s="47"/>
      <c r="AQ281" s="47"/>
      <c r="AR281" s="47"/>
      <c r="AS281" s="47"/>
      <c r="AT281" s="47"/>
      <c r="AU281" s="47"/>
      <c r="AV281" s="47"/>
      <c r="AW281" s="47"/>
      <c r="AX281" s="47"/>
      <c r="AY281" s="47"/>
      <c r="AZ281" s="47"/>
      <c r="BA281" s="47"/>
    </row>
    <row r="282" spans="1:53" ht="12.75">
      <c r="A282" s="47" t="s">
        <v>299</v>
      </c>
      <c r="B282" s="47"/>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c r="AA282" s="47"/>
      <c r="AB282" s="47"/>
      <c r="AC282" s="47"/>
      <c r="AD282" s="47"/>
      <c r="AE282" s="47"/>
      <c r="AF282" s="47"/>
      <c r="AG282" s="47"/>
      <c r="AH282" s="47"/>
      <c r="AI282" s="47"/>
      <c r="AJ282" s="47"/>
      <c r="AK282" s="47"/>
      <c r="AL282" s="47"/>
      <c r="AM282" s="47"/>
      <c r="AN282" s="47"/>
      <c r="AO282" s="47"/>
      <c r="AP282" s="47"/>
      <c r="AQ282" s="47"/>
      <c r="AR282" s="47"/>
      <c r="AS282" s="47"/>
      <c r="AT282" s="47"/>
      <c r="AU282" s="47"/>
      <c r="AV282" s="47"/>
      <c r="AW282" s="47"/>
      <c r="AX282" s="47"/>
      <c r="AY282" s="47"/>
      <c r="AZ282" s="47"/>
      <c r="BA282" s="47"/>
    </row>
    <row r="283" spans="1:53" ht="12.75">
      <c r="A283" s="47"/>
      <c r="B283" s="47"/>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c r="AA283" s="47"/>
      <c r="AB283" s="47"/>
      <c r="AC283" s="47"/>
      <c r="AD283" s="47"/>
      <c r="AE283" s="47"/>
      <c r="AF283" s="47"/>
      <c r="AG283" s="47"/>
      <c r="AH283" s="47"/>
      <c r="AI283" s="47"/>
      <c r="AJ283" s="47"/>
      <c r="AK283" s="47"/>
      <c r="AL283" s="47"/>
      <c r="AM283" s="47"/>
      <c r="AN283" s="47"/>
      <c r="AO283" s="47"/>
      <c r="AP283" s="47"/>
      <c r="AQ283" s="47"/>
      <c r="AR283" s="47"/>
      <c r="AS283" s="47"/>
      <c r="AT283" s="47"/>
      <c r="AU283" s="47"/>
      <c r="AV283" s="47"/>
      <c r="AW283" s="47"/>
      <c r="AX283" s="47"/>
      <c r="AY283" s="47"/>
      <c r="AZ283" s="47"/>
      <c r="BA283" s="47"/>
    </row>
    <row r="284" spans="1:53" ht="12.75">
      <c r="A284" s="47"/>
      <c r="B284" s="47"/>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c r="AA284" s="47"/>
      <c r="AB284" s="47"/>
      <c r="AC284" s="47"/>
      <c r="AD284" s="47"/>
      <c r="AE284" s="47"/>
      <c r="AF284" s="47"/>
      <c r="AG284" s="47"/>
      <c r="AH284" s="47"/>
      <c r="AI284" s="47"/>
      <c r="AJ284" s="47"/>
      <c r="AK284" s="47"/>
      <c r="AL284" s="47"/>
      <c r="AM284" s="47"/>
      <c r="AN284" s="47"/>
      <c r="AO284" s="47"/>
      <c r="AP284" s="47"/>
      <c r="AQ284" s="47"/>
      <c r="AR284" s="47"/>
      <c r="AS284" s="47"/>
      <c r="AT284" s="47"/>
      <c r="AU284" s="47"/>
      <c r="AV284" s="47"/>
      <c r="AW284" s="47"/>
      <c r="AX284" s="47"/>
      <c r="AY284" s="47"/>
      <c r="AZ284" s="47"/>
      <c r="BA284" s="47"/>
    </row>
    <row r="285" spans="1:53" ht="12.75">
      <c r="A285" s="47"/>
      <c r="B285" s="47"/>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c r="AA285" s="47"/>
      <c r="AB285" s="47"/>
      <c r="AC285" s="47"/>
      <c r="AD285" s="47"/>
      <c r="AE285" s="47"/>
      <c r="AF285" s="47"/>
      <c r="AG285" s="47"/>
      <c r="AH285" s="47"/>
      <c r="AI285" s="47"/>
      <c r="AJ285" s="47"/>
      <c r="AK285" s="47"/>
      <c r="AL285" s="47"/>
      <c r="AM285" s="47"/>
      <c r="AN285" s="47"/>
      <c r="AO285" s="47"/>
      <c r="AP285" s="47"/>
      <c r="AQ285" s="47"/>
      <c r="AR285" s="47"/>
      <c r="AS285" s="47"/>
      <c r="AT285" s="47"/>
      <c r="AU285" s="47"/>
      <c r="AV285" s="47"/>
      <c r="AW285" s="47"/>
      <c r="AX285" s="47"/>
      <c r="AY285" s="47"/>
      <c r="AZ285" s="47"/>
      <c r="BA285" s="47"/>
    </row>
    <row r="286" spans="1:53" ht="12.75">
      <c r="A286" s="47"/>
      <c r="B286" s="47"/>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c r="AA286" s="47"/>
      <c r="AB286" s="47"/>
      <c r="AC286" s="47"/>
      <c r="AD286" s="47"/>
      <c r="AE286" s="47"/>
      <c r="AF286" s="47"/>
      <c r="AG286" s="47"/>
      <c r="AH286" s="47"/>
      <c r="AI286" s="47"/>
      <c r="AJ286" s="47"/>
      <c r="AK286" s="47"/>
      <c r="AL286" s="47"/>
      <c r="AM286" s="47"/>
      <c r="AN286" s="47"/>
      <c r="AO286" s="47"/>
      <c r="AP286" s="47"/>
      <c r="AQ286" s="47"/>
      <c r="AR286" s="47"/>
      <c r="AS286" s="47"/>
      <c r="AT286" s="47"/>
      <c r="AU286" s="47"/>
      <c r="AV286" s="47"/>
      <c r="AW286" s="47"/>
      <c r="AX286" s="47"/>
      <c r="AY286" s="47"/>
      <c r="AZ286" s="47"/>
      <c r="BA286" s="47"/>
    </row>
    <row r="287" spans="1:53" ht="12.75">
      <c r="A287" s="47"/>
      <c r="B287" s="47"/>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c r="AA287" s="47"/>
      <c r="AB287" s="47"/>
      <c r="AC287" s="47"/>
      <c r="AD287" s="47"/>
      <c r="AE287" s="47"/>
      <c r="AF287" s="47"/>
      <c r="AG287" s="47"/>
      <c r="AH287" s="47"/>
      <c r="AI287" s="47"/>
      <c r="AJ287" s="47"/>
      <c r="AK287" s="47"/>
      <c r="AL287" s="47"/>
      <c r="AM287" s="47"/>
      <c r="AN287" s="47"/>
      <c r="AO287" s="47"/>
      <c r="AP287" s="47"/>
      <c r="AQ287" s="47"/>
      <c r="AR287" s="47"/>
      <c r="AS287" s="47"/>
      <c r="AT287" s="47"/>
      <c r="AU287" s="47"/>
      <c r="AV287" s="47"/>
      <c r="AW287" s="47"/>
      <c r="AX287" s="47"/>
      <c r="AY287" s="47"/>
      <c r="AZ287" s="47"/>
      <c r="BA287" s="47"/>
    </row>
    <row r="288" spans="1:53" ht="12.75">
      <c r="A288" s="47"/>
      <c r="B288" s="47"/>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c r="AA288" s="47"/>
      <c r="AB288" s="47"/>
      <c r="AC288" s="47"/>
      <c r="AD288" s="47"/>
      <c r="AE288" s="47"/>
      <c r="AF288" s="47"/>
      <c r="AG288" s="47"/>
      <c r="AH288" s="47"/>
      <c r="AI288" s="47"/>
      <c r="AJ288" s="47"/>
      <c r="AK288" s="47"/>
      <c r="AL288" s="47"/>
      <c r="AM288" s="47"/>
      <c r="AN288" s="47"/>
      <c r="AO288" s="47"/>
      <c r="AP288" s="47"/>
      <c r="AQ288" s="47"/>
      <c r="AR288" s="47"/>
      <c r="AS288" s="47"/>
      <c r="AT288" s="47"/>
      <c r="AU288" s="47"/>
      <c r="AV288" s="47"/>
      <c r="AW288" s="47"/>
      <c r="AX288" s="47"/>
      <c r="AY288" s="47"/>
      <c r="AZ288" s="47"/>
      <c r="BA288" s="47"/>
    </row>
    <row r="289" spans="21:53" ht="12.75">
      <c r="U289" s="47"/>
      <c r="V289" s="47"/>
      <c r="W289" s="47"/>
      <c r="X289" s="47"/>
      <c r="Y289" s="47"/>
      <c r="Z289" s="47"/>
      <c r="AA289" s="47"/>
      <c r="AB289" s="47"/>
      <c r="AC289" s="47"/>
      <c r="AD289" s="47"/>
      <c r="AE289" s="47"/>
      <c r="AF289" s="47"/>
      <c r="AG289" s="47"/>
      <c r="AH289" s="47"/>
      <c r="AI289" s="47"/>
      <c r="AJ289" s="47"/>
      <c r="AK289" s="47"/>
      <c r="AL289" s="47"/>
      <c r="AM289" s="47"/>
      <c r="AN289" s="47"/>
      <c r="AO289" s="47"/>
      <c r="AP289" s="47"/>
      <c r="AQ289" s="47"/>
      <c r="AR289" s="47"/>
      <c r="AS289" s="47"/>
      <c r="AT289" s="47"/>
      <c r="AU289" s="47"/>
      <c r="AV289" s="47"/>
      <c r="AW289" s="47"/>
      <c r="AX289" s="47"/>
      <c r="AY289" s="47"/>
      <c r="AZ289" s="47"/>
      <c r="BA289" s="47"/>
    </row>
    <row r="290" spans="21:53" ht="12.75">
      <c r="U290" s="47"/>
      <c r="V290" s="47"/>
      <c r="W290" s="47"/>
      <c r="X290" s="47"/>
      <c r="Y290" s="47"/>
      <c r="Z290" s="47"/>
      <c r="AA290" s="47"/>
      <c r="AB290" s="47"/>
      <c r="AC290" s="47"/>
      <c r="AD290" s="47"/>
      <c r="AE290" s="47"/>
      <c r="AF290" s="47"/>
      <c r="AG290" s="47"/>
      <c r="AH290" s="47"/>
      <c r="AI290" s="47"/>
      <c r="AJ290" s="47"/>
      <c r="AK290" s="47"/>
      <c r="AL290" s="47"/>
      <c r="AM290" s="47"/>
      <c r="AN290" s="47"/>
      <c r="AO290" s="47"/>
      <c r="AP290" s="47"/>
      <c r="AQ290" s="47"/>
      <c r="AR290" s="47"/>
      <c r="AS290" s="47"/>
      <c r="AT290" s="47"/>
      <c r="AU290" s="47"/>
      <c r="AV290" s="47"/>
      <c r="AW290" s="47"/>
      <c r="AX290" s="47"/>
      <c r="AY290" s="47"/>
      <c r="AZ290" s="47"/>
      <c r="BA290" s="47"/>
    </row>
    <row r="291" spans="21:53" ht="12.75">
      <c r="U291" s="47"/>
      <c r="V291" s="47"/>
      <c r="W291" s="47"/>
      <c r="X291" s="47"/>
      <c r="Y291" s="47"/>
      <c r="Z291" s="47"/>
      <c r="AA291" s="47"/>
      <c r="AB291" s="47"/>
      <c r="AC291" s="47"/>
      <c r="AD291" s="47"/>
      <c r="AE291" s="47"/>
      <c r="AF291" s="47"/>
      <c r="AG291" s="47"/>
      <c r="AH291" s="47"/>
      <c r="AI291" s="47"/>
      <c r="AJ291" s="47"/>
      <c r="AK291" s="47"/>
      <c r="AL291" s="47"/>
      <c r="AM291" s="47"/>
      <c r="AN291" s="47"/>
      <c r="AO291" s="47"/>
      <c r="AP291" s="47"/>
      <c r="AQ291" s="47"/>
      <c r="AR291" s="47"/>
      <c r="AS291" s="47"/>
      <c r="AT291" s="47"/>
      <c r="AU291" s="47"/>
      <c r="AV291" s="47"/>
      <c r="AW291" s="47"/>
      <c r="AX291" s="47"/>
      <c r="AY291" s="47"/>
      <c r="AZ291" s="47"/>
      <c r="BA291" s="47"/>
    </row>
    <row r="292" spans="21:53" ht="12.75">
      <c r="U292" s="47"/>
      <c r="V292" s="47"/>
      <c r="W292" s="47"/>
      <c r="X292" s="47"/>
      <c r="Y292" s="47"/>
      <c r="Z292" s="47"/>
      <c r="AA292" s="47"/>
      <c r="AB292" s="47"/>
      <c r="AC292" s="47"/>
      <c r="AD292" s="47"/>
      <c r="AE292" s="47"/>
      <c r="AF292" s="47"/>
      <c r="AG292" s="47"/>
      <c r="AH292" s="47"/>
      <c r="AI292" s="47"/>
      <c r="AJ292" s="47"/>
      <c r="AK292" s="47"/>
      <c r="AL292" s="47"/>
      <c r="AM292" s="47"/>
      <c r="AN292" s="47"/>
      <c r="AO292" s="47"/>
      <c r="AP292" s="47"/>
      <c r="AQ292" s="47"/>
      <c r="AR292" s="47"/>
      <c r="AS292" s="47"/>
      <c r="AT292" s="47"/>
      <c r="AU292" s="47"/>
      <c r="AV292" s="47"/>
      <c r="AW292" s="47"/>
      <c r="AX292" s="47"/>
      <c r="AY292" s="47"/>
      <c r="AZ292" s="47"/>
      <c r="BA292" s="47"/>
    </row>
    <row r="293" spans="21:53" ht="12.75">
      <c r="U293" s="47"/>
      <c r="V293" s="47"/>
      <c r="W293" s="47"/>
      <c r="X293" s="47"/>
      <c r="Y293" s="47"/>
      <c r="Z293" s="47"/>
      <c r="AA293" s="47"/>
      <c r="AB293" s="47"/>
      <c r="AC293" s="47"/>
      <c r="AD293" s="47"/>
      <c r="AE293" s="47"/>
      <c r="AF293" s="47"/>
      <c r="AG293" s="47"/>
      <c r="AH293" s="47"/>
      <c r="AI293" s="47"/>
      <c r="AJ293" s="47"/>
      <c r="AK293" s="47"/>
      <c r="AL293" s="47"/>
      <c r="AM293" s="47"/>
      <c r="AN293" s="47"/>
      <c r="AO293" s="47"/>
      <c r="AP293" s="47"/>
      <c r="AQ293" s="47"/>
      <c r="AR293" s="47"/>
      <c r="AS293" s="47"/>
      <c r="AT293" s="47"/>
      <c r="AU293" s="47"/>
      <c r="AV293" s="47"/>
      <c r="AW293" s="47"/>
      <c r="AX293" s="47"/>
      <c r="AY293" s="47"/>
      <c r="AZ293" s="47"/>
      <c r="BA293" s="47"/>
    </row>
    <row r="294" spans="21:53" ht="12.75">
      <c r="U294" s="47"/>
      <c r="V294" s="47"/>
      <c r="W294" s="47"/>
      <c r="X294" s="47"/>
      <c r="Y294" s="47"/>
      <c r="Z294" s="47"/>
      <c r="AA294" s="47"/>
      <c r="AB294" s="47"/>
      <c r="AC294" s="47"/>
      <c r="AD294" s="47"/>
      <c r="AE294" s="47"/>
      <c r="AF294" s="47"/>
      <c r="AG294" s="47"/>
      <c r="AH294" s="47"/>
      <c r="AI294" s="47"/>
      <c r="AJ294" s="47"/>
      <c r="AK294" s="47"/>
      <c r="AL294" s="47"/>
      <c r="AM294" s="47"/>
      <c r="AN294" s="47"/>
      <c r="AO294" s="47"/>
      <c r="AP294" s="47"/>
      <c r="AQ294" s="47"/>
      <c r="AR294" s="47"/>
      <c r="AS294" s="47"/>
      <c r="AT294" s="47"/>
      <c r="AU294" s="47"/>
      <c r="AV294" s="47"/>
      <c r="AW294" s="47"/>
      <c r="AX294" s="47"/>
      <c r="AY294" s="47"/>
      <c r="AZ294" s="47"/>
      <c r="BA294" s="47"/>
    </row>
    <row r="295" spans="21:53" ht="12.75">
      <c r="U295" s="47"/>
      <c r="V295" s="47"/>
      <c r="W295" s="47"/>
      <c r="X295" s="47"/>
      <c r="Y295" s="47"/>
      <c r="Z295" s="47"/>
      <c r="AA295" s="47"/>
      <c r="AB295" s="47"/>
      <c r="AC295" s="47"/>
      <c r="AD295" s="47"/>
      <c r="AE295" s="47"/>
      <c r="AF295" s="47"/>
      <c r="AG295" s="47"/>
      <c r="AH295" s="47"/>
      <c r="AI295" s="47"/>
      <c r="AJ295" s="47"/>
      <c r="AK295" s="47"/>
      <c r="AL295" s="47"/>
      <c r="AM295" s="47"/>
      <c r="AN295" s="47"/>
      <c r="AO295" s="47"/>
      <c r="AP295" s="47"/>
      <c r="AQ295" s="47"/>
      <c r="AR295" s="47"/>
      <c r="AS295" s="47"/>
      <c r="AT295" s="47"/>
      <c r="AU295" s="47"/>
      <c r="AV295" s="47"/>
      <c r="AW295" s="47"/>
      <c r="AX295" s="47"/>
      <c r="AY295" s="47"/>
      <c r="AZ295" s="47"/>
      <c r="BA295" s="47"/>
    </row>
    <row r="296" spans="21:53" ht="12.75">
      <c r="U296" s="47"/>
      <c r="V296" s="47"/>
      <c r="W296" s="47"/>
      <c r="X296" s="47"/>
      <c r="Y296" s="47"/>
      <c r="Z296" s="47"/>
      <c r="AA296" s="47"/>
      <c r="AB296" s="47"/>
      <c r="AC296" s="47"/>
      <c r="AD296" s="47"/>
      <c r="AE296" s="47"/>
      <c r="AF296" s="47"/>
      <c r="AG296" s="47"/>
      <c r="AH296" s="47"/>
      <c r="AI296" s="47"/>
      <c r="AJ296" s="47"/>
      <c r="AK296" s="47"/>
      <c r="AL296" s="47"/>
      <c r="AM296" s="47"/>
      <c r="AN296" s="47"/>
      <c r="AO296" s="47"/>
      <c r="AP296" s="47"/>
      <c r="AQ296" s="47"/>
      <c r="AR296" s="47"/>
      <c r="AS296" s="47"/>
      <c r="AT296" s="47"/>
      <c r="AU296" s="47"/>
      <c r="AV296" s="47"/>
      <c r="AW296" s="47"/>
      <c r="AX296" s="47"/>
      <c r="AY296" s="47"/>
      <c r="AZ296" s="47"/>
      <c r="BA296" s="47"/>
    </row>
    <row r="297" spans="21:53" ht="12.75">
      <c r="U297" s="47"/>
      <c r="V297" s="47"/>
      <c r="W297" s="47"/>
      <c r="X297" s="47"/>
      <c r="Y297" s="47"/>
      <c r="Z297" s="47"/>
      <c r="AA297" s="47"/>
      <c r="AB297" s="47"/>
      <c r="AC297" s="47"/>
      <c r="AD297" s="47"/>
      <c r="AE297" s="47"/>
      <c r="AF297" s="47"/>
      <c r="AG297" s="47"/>
      <c r="AH297" s="47"/>
      <c r="AI297" s="47"/>
      <c r="AJ297" s="47"/>
      <c r="AK297" s="47"/>
      <c r="AL297" s="47"/>
      <c r="AM297" s="47"/>
      <c r="AN297" s="47"/>
      <c r="AO297" s="47"/>
      <c r="AP297" s="47"/>
      <c r="AQ297" s="47"/>
      <c r="AR297" s="47"/>
      <c r="AS297" s="47"/>
      <c r="AT297" s="47"/>
      <c r="AU297" s="47"/>
      <c r="AV297" s="47"/>
      <c r="AW297" s="47"/>
      <c r="AX297" s="47"/>
      <c r="AY297" s="47"/>
      <c r="AZ297" s="47"/>
      <c r="BA297" s="47"/>
    </row>
    <row r="298" spans="21:53" ht="12.75">
      <c r="U298" s="47"/>
      <c r="V298" s="47"/>
      <c r="W298" s="47"/>
      <c r="X298" s="47"/>
      <c r="Y298" s="47"/>
      <c r="Z298" s="47"/>
      <c r="AA298" s="47"/>
      <c r="AB298" s="47"/>
      <c r="AC298" s="47"/>
      <c r="AD298" s="47"/>
      <c r="AE298" s="47"/>
      <c r="AF298" s="47"/>
      <c r="AG298" s="47"/>
      <c r="AH298" s="47"/>
      <c r="AI298" s="47"/>
      <c r="AJ298" s="47"/>
      <c r="AK298" s="47"/>
      <c r="AL298" s="47"/>
      <c r="AM298" s="47"/>
      <c r="AN298" s="47"/>
      <c r="AO298" s="47"/>
      <c r="AP298" s="47"/>
      <c r="AQ298" s="47"/>
      <c r="AR298" s="47"/>
      <c r="AS298" s="47"/>
      <c r="AT298" s="47"/>
      <c r="AU298" s="47"/>
      <c r="AV298" s="47"/>
      <c r="AW298" s="47"/>
      <c r="AX298" s="47"/>
      <c r="AY298" s="47"/>
      <c r="AZ298" s="47"/>
      <c r="BA298" s="47"/>
    </row>
    <row r="299" spans="21:53" ht="12.75">
      <c r="U299" s="47"/>
      <c r="V299" s="47"/>
      <c r="W299" s="47"/>
      <c r="X299" s="47"/>
      <c r="Y299" s="47"/>
      <c r="Z299" s="47"/>
      <c r="AA299" s="47"/>
      <c r="AB299" s="47"/>
      <c r="AC299" s="47"/>
      <c r="AD299" s="47"/>
      <c r="AE299" s="47"/>
      <c r="AF299" s="47"/>
      <c r="AG299" s="47"/>
      <c r="AH299" s="47"/>
      <c r="AI299" s="47"/>
      <c r="AJ299" s="47"/>
      <c r="AK299" s="47"/>
      <c r="AL299" s="47"/>
      <c r="AM299" s="47"/>
      <c r="AN299" s="47"/>
      <c r="AO299" s="47"/>
      <c r="AP299" s="47"/>
      <c r="AQ299" s="47"/>
      <c r="AR299" s="47"/>
      <c r="AS299" s="47"/>
      <c r="AT299" s="47"/>
      <c r="AU299" s="47"/>
      <c r="AV299" s="47"/>
      <c r="AW299" s="47"/>
      <c r="AX299" s="47"/>
      <c r="AY299" s="47"/>
      <c r="AZ299" s="47"/>
      <c r="BA299" s="47"/>
    </row>
    <row r="300" spans="21:53" ht="12.75">
      <c r="U300" s="47"/>
      <c r="V300" s="47"/>
      <c r="W300" s="47"/>
      <c r="X300" s="47"/>
      <c r="Y300" s="47"/>
      <c r="Z300" s="47"/>
      <c r="AA300" s="47"/>
      <c r="AB300" s="47"/>
      <c r="AC300" s="47"/>
      <c r="AD300" s="47"/>
      <c r="AE300" s="47"/>
      <c r="AF300" s="47"/>
      <c r="AG300" s="47"/>
      <c r="AH300" s="47"/>
      <c r="AI300" s="47"/>
      <c r="AJ300" s="47"/>
      <c r="AK300" s="47"/>
      <c r="AL300" s="47"/>
      <c r="AM300" s="47"/>
      <c r="AN300" s="47"/>
      <c r="AO300" s="47"/>
      <c r="AP300" s="47"/>
      <c r="AQ300" s="47"/>
      <c r="AR300" s="47"/>
      <c r="AS300" s="47"/>
      <c r="AT300" s="47"/>
      <c r="AU300" s="47"/>
      <c r="AV300" s="47"/>
      <c r="AW300" s="47"/>
      <c r="AX300" s="47"/>
      <c r="AY300" s="47"/>
      <c r="AZ300" s="47"/>
      <c r="BA300" s="47"/>
    </row>
    <row r="301" spans="21:53" ht="12.75">
      <c r="U301" s="47"/>
      <c r="V301" s="47"/>
      <c r="W301" s="47"/>
      <c r="X301" s="47"/>
      <c r="Y301" s="47"/>
      <c r="Z301" s="47"/>
      <c r="AA301" s="47"/>
      <c r="AB301" s="47"/>
      <c r="AC301" s="47"/>
      <c r="AD301" s="47"/>
      <c r="AE301" s="47"/>
      <c r="AF301" s="47"/>
      <c r="AG301" s="47"/>
      <c r="AH301" s="47"/>
      <c r="AI301" s="47"/>
      <c r="AJ301" s="47"/>
      <c r="AK301" s="47"/>
      <c r="AL301" s="47"/>
      <c r="AM301" s="47"/>
      <c r="AN301" s="47"/>
      <c r="AO301" s="47"/>
      <c r="AP301" s="47"/>
      <c r="AQ301" s="47"/>
      <c r="AR301" s="47"/>
      <c r="AS301" s="47"/>
      <c r="AT301" s="47"/>
      <c r="AU301" s="47"/>
      <c r="AV301" s="47"/>
      <c r="AW301" s="47"/>
      <c r="AX301" s="47"/>
      <c r="AY301" s="47"/>
      <c r="AZ301" s="47"/>
      <c r="BA301" s="47"/>
    </row>
    <row r="302" spans="21:53" ht="12.75">
      <c r="U302" s="47"/>
      <c r="V302" s="47"/>
      <c r="W302" s="47"/>
      <c r="X302" s="47"/>
      <c r="Y302" s="47"/>
      <c r="Z302" s="47"/>
      <c r="AA302" s="47"/>
      <c r="AB302" s="47"/>
      <c r="AC302" s="47"/>
      <c r="AD302" s="47"/>
      <c r="AE302" s="47"/>
      <c r="AF302" s="47"/>
      <c r="AG302" s="47"/>
      <c r="AH302" s="47"/>
      <c r="AI302" s="47"/>
      <c r="AJ302" s="47"/>
      <c r="AK302" s="47"/>
      <c r="AL302" s="47"/>
      <c r="AM302" s="47"/>
      <c r="AN302" s="47"/>
      <c r="AO302" s="47"/>
      <c r="AP302" s="47"/>
      <c r="AQ302" s="47"/>
      <c r="AR302" s="47"/>
      <c r="AS302" s="47"/>
      <c r="AT302" s="47"/>
      <c r="AU302" s="47"/>
      <c r="AV302" s="47"/>
      <c r="AW302" s="47"/>
      <c r="AX302" s="47"/>
      <c r="AY302" s="47"/>
      <c r="AZ302" s="47"/>
      <c r="BA302" s="47"/>
    </row>
    <row r="303" spans="21:53" ht="12.75">
      <c r="U303" s="47"/>
      <c r="V303" s="47"/>
      <c r="W303" s="47"/>
      <c r="X303" s="47"/>
      <c r="Y303" s="47"/>
      <c r="Z303" s="47"/>
      <c r="AA303" s="47"/>
      <c r="AB303" s="47"/>
      <c r="AC303" s="47"/>
      <c r="AD303" s="47"/>
      <c r="AE303" s="47"/>
      <c r="AF303" s="47"/>
      <c r="AG303" s="47"/>
      <c r="AH303" s="47"/>
      <c r="AI303" s="47"/>
      <c r="AJ303" s="47"/>
      <c r="AK303" s="47"/>
      <c r="AL303" s="47"/>
      <c r="AM303" s="47"/>
      <c r="AN303" s="47"/>
      <c r="AO303" s="47"/>
      <c r="AP303" s="47"/>
      <c r="AQ303" s="47"/>
      <c r="AR303" s="47"/>
      <c r="AS303" s="47"/>
      <c r="AT303" s="47"/>
      <c r="AU303" s="47"/>
      <c r="AV303" s="47"/>
      <c r="AW303" s="47"/>
      <c r="AX303" s="47"/>
      <c r="AY303" s="47"/>
      <c r="AZ303" s="47"/>
      <c r="BA303" s="47"/>
    </row>
    <row r="304" spans="21:53" ht="12.75">
      <c r="U304" s="47"/>
      <c r="V304" s="47"/>
      <c r="W304" s="47"/>
      <c r="X304" s="47"/>
      <c r="Y304" s="47"/>
      <c r="Z304" s="47"/>
      <c r="AA304" s="47"/>
      <c r="AB304" s="47"/>
      <c r="AC304" s="47"/>
      <c r="AD304" s="47"/>
      <c r="AE304" s="47"/>
      <c r="AF304" s="47"/>
      <c r="AG304" s="47"/>
      <c r="AH304" s="47"/>
      <c r="AI304" s="47"/>
      <c r="AJ304" s="47"/>
      <c r="AK304" s="47"/>
      <c r="AL304" s="47"/>
      <c r="AM304" s="47"/>
      <c r="AN304" s="47"/>
      <c r="AO304" s="47"/>
      <c r="AP304" s="47"/>
      <c r="AQ304" s="47"/>
      <c r="AR304" s="47"/>
      <c r="AS304" s="47"/>
      <c r="AT304" s="47"/>
      <c r="AU304" s="47"/>
      <c r="AV304" s="47"/>
      <c r="AW304" s="47"/>
      <c r="AX304" s="47"/>
      <c r="AY304" s="47"/>
      <c r="AZ304" s="47"/>
      <c r="BA304" s="47"/>
    </row>
  </sheetData>
  <mergeCells count="3">
    <mergeCell ref="A1:AN1"/>
    <mergeCell ref="V2:AC2"/>
    <mergeCell ref="AE2:AN2"/>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sheetPr>
  <dimension ref="A1:AN233"/>
  <sheetViews>
    <sheetView view="pageBreakPreview" zoomScale="80" zoomScaleSheetLayoutView="80" zoomScalePageLayoutView="0" workbookViewId="0" topLeftCell="A1">
      <pane xSplit="1" ySplit="3" topLeftCell="V4" activePane="bottomRight" state="frozen"/>
      <selection pane="topLeft" activeCell="A1" sqref="A1"/>
      <selection pane="topRight" activeCell="B1" sqref="B1"/>
      <selection pane="bottomLeft" activeCell="A2" sqref="A2"/>
      <selection pane="bottomRight" activeCell="AJ233" sqref="AJ233"/>
    </sheetView>
  </sheetViews>
  <sheetFormatPr defaultColWidth="9.140625" defaultRowHeight="12.75"/>
  <cols>
    <col min="1" max="1" width="17.140625" style="0" customWidth="1"/>
    <col min="2" max="3" width="9.28125" style="0" hidden="1" customWidth="1"/>
    <col min="4" max="4" width="11.00390625" style="0" hidden="1" customWidth="1"/>
    <col min="5" max="5" width="9.28125" style="0" hidden="1" customWidth="1"/>
    <col min="6" max="7" width="10.421875" style="0" hidden="1" customWidth="1"/>
    <col min="8" max="8" width="9.28125" style="0" hidden="1" customWidth="1"/>
    <col min="9" max="9" width="9.8515625" style="0" hidden="1" customWidth="1"/>
    <col min="10" max="10" width="14.8515625" style="0" hidden="1" customWidth="1"/>
    <col min="11" max="12" width="9.28125" style="0" hidden="1" customWidth="1"/>
    <col min="13" max="13" width="11.8515625" style="0" hidden="1" customWidth="1"/>
    <col min="14" max="14" width="12.140625" style="0" hidden="1" customWidth="1"/>
    <col min="15" max="15" width="10.140625" style="0" hidden="1" customWidth="1"/>
    <col min="16" max="16" width="10.28125" style="0" hidden="1" customWidth="1"/>
    <col min="17" max="17" width="9.140625" style="0" hidden="1" customWidth="1"/>
    <col min="18" max="18" width="10.57421875" style="0" hidden="1" customWidth="1"/>
    <col min="19" max="20" width="9.140625" style="0" hidden="1" customWidth="1"/>
    <col min="21" max="21" width="10.00390625" style="0" hidden="1" customWidth="1"/>
    <col min="22" max="22" width="10.8515625" style="0" customWidth="1"/>
    <col min="23" max="23" width="10.8515625" style="0" hidden="1" customWidth="1"/>
    <col min="24" max="24" width="0" style="0" hidden="1" customWidth="1"/>
    <col min="25" max="25" width="11.140625" style="0" hidden="1" customWidth="1"/>
    <col min="26" max="26" width="10.421875" style="0" customWidth="1"/>
    <col min="27" max="28" width="9.140625" style="0" hidden="1" customWidth="1"/>
    <col min="29" max="29" width="8.421875" style="0" customWidth="1"/>
    <col min="30" max="30" width="3.00390625" style="0" customWidth="1"/>
    <col min="31" max="31" width="11.7109375" style="0" hidden="1" customWidth="1"/>
    <col min="32" max="32" width="14.8515625" style="0" hidden="1" customWidth="1"/>
    <col min="33" max="33" width="13.57421875" style="0" customWidth="1"/>
    <col min="34" max="34" width="11.00390625" style="0" customWidth="1"/>
    <col min="35" max="35" width="0" style="0" hidden="1" customWidth="1"/>
    <col min="37" max="37" width="11.00390625" style="0" customWidth="1"/>
    <col min="38" max="38" width="9.140625" style="0" hidden="1" customWidth="1"/>
    <col min="39" max="39" width="9.00390625" style="0" hidden="1" customWidth="1"/>
    <col min="40" max="40" width="8.28125" style="0" customWidth="1"/>
  </cols>
  <sheetData>
    <row r="1" spans="1:40" ht="27.75" customHeight="1" thickBot="1">
      <c r="A1" s="50" t="s">
        <v>262</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row>
    <row r="2" spans="1:40" ht="23.25" customHeight="1">
      <c r="A2" s="29"/>
      <c r="B2" s="30"/>
      <c r="C2" s="31"/>
      <c r="D2" s="32"/>
      <c r="E2" s="32"/>
      <c r="F2" s="32"/>
      <c r="G2" s="32"/>
      <c r="H2" s="32"/>
      <c r="I2" s="33"/>
      <c r="J2" s="32"/>
      <c r="K2" s="32"/>
      <c r="L2" s="32"/>
      <c r="M2" s="32"/>
      <c r="N2" s="32"/>
      <c r="O2" s="32"/>
      <c r="P2" s="32"/>
      <c r="Q2" s="32"/>
      <c r="R2" s="32"/>
      <c r="S2" s="32"/>
      <c r="T2" s="32"/>
      <c r="U2" s="34"/>
      <c r="V2" s="52" t="s">
        <v>251</v>
      </c>
      <c r="W2" s="53"/>
      <c r="X2" s="53"/>
      <c r="Y2" s="53"/>
      <c r="Z2" s="53"/>
      <c r="AA2" s="53"/>
      <c r="AB2" s="53"/>
      <c r="AC2" s="54"/>
      <c r="AD2" s="27"/>
      <c r="AE2" s="52" t="s">
        <v>254</v>
      </c>
      <c r="AF2" s="53"/>
      <c r="AG2" s="53"/>
      <c r="AH2" s="53"/>
      <c r="AI2" s="53"/>
      <c r="AJ2" s="53"/>
      <c r="AK2" s="53"/>
      <c r="AL2" s="53"/>
      <c r="AM2" s="53"/>
      <c r="AN2" s="53"/>
    </row>
    <row r="3" spans="1:40" ht="79.5" customHeight="1" thickBot="1">
      <c r="A3" s="35"/>
      <c r="B3" s="36" t="s">
        <v>223</v>
      </c>
      <c r="C3" s="37" t="s">
        <v>224</v>
      </c>
      <c r="D3" s="38" t="s">
        <v>249</v>
      </c>
      <c r="E3" s="38" t="s">
        <v>225</v>
      </c>
      <c r="F3" s="38" t="s">
        <v>226</v>
      </c>
      <c r="G3" s="38" t="s">
        <v>239</v>
      </c>
      <c r="H3" s="38" t="s">
        <v>227</v>
      </c>
      <c r="I3" s="39" t="s">
        <v>238</v>
      </c>
      <c r="J3" s="38" t="s">
        <v>230</v>
      </c>
      <c r="K3" s="38" t="s">
        <v>222</v>
      </c>
      <c r="L3" s="38" t="s">
        <v>231</v>
      </c>
      <c r="M3" s="38" t="s">
        <v>228</v>
      </c>
      <c r="N3" s="38" t="s">
        <v>229</v>
      </c>
      <c r="O3" s="38" t="s">
        <v>232</v>
      </c>
      <c r="P3" s="38" t="s">
        <v>233</v>
      </c>
      <c r="Q3" s="38" t="s">
        <v>234</v>
      </c>
      <c r="R3" s="38" t="s">
        <v>235</v>
      </c>
      <c r="S3" s="38" t="s">
        <v>236</v>
      </c>
      <c r="T3" s="38" t="s">
        <v>237</v>
      </c>
      <c r="U3" s="38" t="s">
        <v>246</v>
      </c>
      <c r="V3" s="38" t="s">
        <v>252</v>
      </c>
      <c r="W3" s="38" t="s">
        <v>240</v>
      </c>
      <c r="X3" s="38" t="s">
        <v>241</v>
      </c>
      <c r="Y3" s="38" t="s">
        <v>245</v>
      </c>
      <c r="Z3" s="38" t="s">
        <v>250</v>
      </c>
      <c r="AA3" s="38" t="s">
        <v>242</v>
      </c>
      <c r="AB3" s="38" t="s">
        <v>259</v>
      </c>
      <c r="AC3" s="38" t="s">
        <v>260</v>
      </c>
      <c r="AD3" s="28"/>
      <c r="AE3" s="28" t="s">
        <v>248</v>
      </c>
      <c r="AF3" s="28" t="s">
        <v>247</v>
      </c>
      <c r="AG3" s="28" t="s">
        <v>253</v>
      </c>
      <c r="AH3" s="28" t="s">
        <v>261</v>
      </c>
      <c r="AI3" s="28" t="s">
        <v>243</v>
      </c>
      <c r="AJ3" s="28" t="s">
        <v>258</v>
      </c>
      <c r="AK3" s="28" t="s">
        <v>255</v>
      </c>
      <c r="AL3" s="27" t="s">
        <v>244</v>
      </c>
      <c r="AM3" s="27" t="s">
        <v>259</v>
      </c>
      <c r="AN3" s="39" t="s">
        <v>260</v>
      </c>
    </row>
    <row r="4" spans="1:40" ht="16.5" customHeight="1">
      <c r="A4" s="1"/>
      <c r="B4" s="3"/>
      <c r="C4" s="4"/>
      <c r="D4" s="18"/>
      <c r="E4" s="5"/>
      <c r="F4" s="5"/>
      <c r="G4" s="5"/>
      <c r="H4" s="5"/>
      <c r="I4" s="6"/>
      <c r="J4" s="7"/>
      <c r="K4" s="7"/>
      <c r="L4" s="7"/>
      <c r="M4" s="7"/>
      <c r="N4" s="7"/>
      <c r="O4" s="7"/>
      <c r="P4" s="7"/>
      <c r="Q4" s="7"/>
      <c r="R4" s="7"/>
      <c r="S4" s="7"/>
      <c r="T4" s="8"/>
      <c r="U4" s="22"/>
      <c r="V4" s="23"/>
      <c r="W4" s="23"/>
      <c r="X4" s="23"/>
      <c r="Y4" s="23"/>
      <c r="Z4" s="23"/>
      <c r="AA4" s="25"/>
      <c r="AB4" s="23"/>
      <c r="AC4" s="23"/>
      <c r="AD4" s="23"/>
      <c r="AE4" s="23"/>
      <c r="AF4" s="23"/>
      <c r="AG4" s="23"/>
      <c r="AH4" s="23"/>
      <c r="AI4" s="23"/>
      <c r="AJ4" s="23"/>
      <c r="AK4" s="23"/>
      <c r="AL4" s="23"/>
      <c r="AM4" s="23"/>
      <c r="AN4" s="23"/>
    </row>
    <row r="5" spans="1:40" ht="12.75">
      <c r="A5" s="1" t="s">
        <v>0</v>
      </c>
      <c r="B5" s="3">
        <v>2718</v>
      </c>
      <c r="C5" s="4">
        <v>2718</v>
      </c>
      <c r="D5" s="18">
        <v>2718</v>
      </c>
      <c r="E5" s="5">
        <v>498.4704527880416</v>
      </c>
      <c r="F5" s="5">
        <v>1040.4</v>
      </c>
      <c r="G5" s="5">
        <f>E5+F5</f>
        <v>1538.8704527880418</v>
      </c>
      <c r="H5" s="5">
        <v>713.9593223199083</v>
      </c>
      <c r="I5" s="6">
        <v>3551.563932799999</v>
      </c>
      <c r="J5" s="7">
        <v>12297156</v>
      </c>
      <c r="K5" s="7">
        <v>42075.343</v>
      </c>
      <c r="L5" s="7">
        <v>1240.2</v>
      </c>
      <c r="M5" s="7">
        <v>0</v>
      </c>
      <c r="N5" s="7">
        <v>0</v>
      </c>
      <c r="O5" s="7">
        <v>0</v>
      </c>
      <c r="P5" s="7">
        <v>0</v>
      </c>
      <c r="Q5" s="7">
        <v>0</v>
      </c>
      <c r="R5" s="7">
        <v>0</v>
      </c>
      <c r="S5" s="7">
        <v>0</v>
      </c>
      <c r="T5" s="8">
        <v>0</v>
      </c>
      <c r="U5" s="22">
        <f>O5+P5+Q5+R5+S5+T5</f>
        <v>0</v>
      </c>
      <c r="V5" s="23">
        <f>(G5+H5)*$D5/1000000</f>
        <v>6.123191328743408</v>
      </c>
      <c r="W5" s="23">
        <f>(I5)*$D5/1000000</f>
        <v>9.653150769350397</v>
      </c>
      <c r="X5" s="23">
        <f>V5-W5</f>
        <v>-3.529959440606989</v>
      </c>
      <c r="Y5" s="23">
        <f>(J5*J$230+K5+L5+M5+N5+U5)/1000000</f>
        <v>0.9287107749999999</v>
      </c>
      <c r="Z5" s="23">
        <f>X5+Y5</f>
        <v>-2.601248665606989</v>
      </c>
      <c r="AA5" s="25">
        <f>Z5/W5</f>
        <v>-0.26947146354185025</v>
      </c>
      <c r="AB5" s="40">
        <f>IF(Z5&lt;0,1,"  ")</f>
        <v>1</v>
      </c>
      <c r="AC5" s="23">
        <f>IF(AB5=1,Z5*AB5,0)</f>
        <v>-2.601248665606989</v>
      </c>
      <c r="AD5" s="23"/>
      <c r="AE5" s="23">
        <f>(G5*$D5)/1000000*1.4</f>
        <v>5.855709846949057</v>
      </c>
      <c r="AF5" s="23">
        <f>H5*$D5/1000000*1.75</f>
        <v>3.3959475166146436</v>
      </c>
      <c r="AG5" s="23">
        <f>AE5+AF5</f>
        <v>9.2516573635637</v>
      </c>
      <c r="AH5" s="23">
        <f>I5*$D5/1000000</f>
        <v>9.653150769350397</v>
      </c>
      <c r="AI5" s="23">
        <f>AE5+AF5-AH5</f>
        <v>-0.401493405786697</v>
      </c>
      <c r="AJ5" s="23">
        <f>(J5*J$230+K5+L5+M5+N5+U5)/1000000</f>
        <v>0.9287107749999999</v>
      </c>
      <c r="AK5" s="23">
        <f>AI5+Y5</f>
        <v>0.5272173692133029</v>
      </c>
      <c r="AL5" s="25">
        <f>AK5/AH5</f>
        <v>0.054616091865804524</v>
      </c>
      <c r="AM5" s="40" t="str">
        <f>IF(AK5&lt;0,1,"  ")</f>
        <v>  </v>
      </c>
      <c r="AN5" s="23">
        <f>IF(AM5=1,AK5*AM5,0)</f>
        <v>0</v>
      </c>
    </row>
    <row r="6" spans="1:40" ht="12.75">
      <c r="A6" s="1" t="s">
        <v>1</v>
      </c>
      <c r="B6" s="3">
        <v>1771</v>
      </c>
      <c r="C6" s="4">
        <v>1771</v>
      </c>
      <c r="D6" s="18">
        <v>1771</v>
      </c>
      <c r="E6" s="5">
        <v>399.81163940929133</v>
      </c>
      <c r="F6" s="5">
        <v>978.2365050431447</v>
      </c>
      <c r="G6" s="5">
        <f aca="true" t="shared" si="0" ref="G6:G69">E6+F6</f>
        <v>1378.048144452436</v>
      </c>
      <c r="H6" s="5">
        <v>683.8423263761827</v>
      </c>
      <c r="I6" s="6">
        <v>2823.296257599999</v>
      </c>
      <c r="J6" s="7">
        <v>11113447</v>
      </c>
      <c r="K6" s="7">
        <v>41552.1436</v>
      </c>
      <c r="L6" s="7">
        <v>31.4</v>
      </c>
      <c r="M6" s="7">
        <v>0</v>
      </c>
      <c r="N6" s="7">
        <v>0</v>
      </c>
      <c r="O6" s="7">
        <v>0</v>
      </c>
      <c r="P6" s="7">
        <v>0</v>
      </c>
      <c r="Q6" s="7">
        <v>0</v>
      </c>
      <c r="R6" s="7">
        <v>0</v>
      </c>
      <c r="S6" s="7">
        <v>0</v>
      </c>
      <c r="T6" s="8">
        <v>0</v>
      </c>
      <c r="U6" s="22">
        <f aca="true" t="shared" si="1" ref="U6:U69">O6+P6+Q6+R6+S6+T6</f>
        <v>0</v>
      </c>
      <c r="V6" s="23">
        <f aca="true" t="shared" si="2" ref="V6:V69">(G6+H6)*$D6/1000000</f>
        <v>3.6516080238374835</v>
      </c>
      <c r="W6" s="23">
        <f aca="true" t="shared" si="3" ref="W6:W69">(I6)*$D6/1000000</f>
        <v>5.000057672209598</v>
      </c>
      <c r="X6" s="23">
        <f aca="true" t="shared" si="4" ref="X6:X69">V6-W6</f>
        <v>-1.3484496483721147</v>
      </c>
      <c r="Y6" s="23">
        <f aca="true" t="shared" si="5" ref="Y6:Y69">(J6*J$230+K6+L6+M6+N6+U6)/1000000</f>
        <v>0.8417517275999998</v>
      </c>
      <c r="Z6" s="23">
        <f>X6+AJ6</f>
        <v>-0.5066979207721148</v>
      </c>
      <c r="AA6" s="25">
        <f aca="true" t="shared" si="6" ref="AA6:AA69">Z6/W6</f>
        <v>-0.10133841527235778</v>
      </c>
      <c r="AB6" s="40">
        <f aca="true" t="shared" si="7" ref="AB6:AB11">IF(Z6&lt;0,1,"  ")</f>
        <v>1</v>
      </c>
      <c r="AC6" s="23">
        <f aca="true" t="shared" si="8" ref="AC6:AC11">IF(AB6=1,Z6*AB6,0)</f>
        <v>-0.5066979207721148</v>
      </c>
      <c r="AD6" s="23"/>
      <c r="AE6" s="23">
        <f aca="true" t="shared" si="9" ref="AE6:AE69">(G6*$D6)/1000000*1.4</f>
        <v>3.4167325693553696</v>
      </c>
      <c r="AF6" s="23">
        <f aca="true" t="shared" si="10" ref="AF6:AF69">H6*$D6/1000000*1.75</f>
        <v>2.119398330021384</v>
      </c>
      <c r="AG6" s="23">
        <f>AE6+AF6</f>
        <v>5.5361308993767535</v>
      </c>
      <c r="AH6" s="23">
        <f aca="true" t="shared" si="11" ref="AH6:AH69">I6*$D6/1000000</f>
        <v>5.000057672209598</v>
      </c>
      <c r="AI6" s="23">
        <f aca="true" t="shared" si="12" ref="AI6:AI69">AE6+AF6-AH6</f>
        <v>0.5360732271671553</v>
      </c>
      <c r="AJ6" s="23">
        <f>(J6*J$230+K6+L6+M6+N6+U6)/1000000</f>
        <v>0.8417517275999998</v>
      </c>
      <c r="AK6" s="23">
        <f>AI6+AJ6</f>
        <v>1.377824954767155</v>
      </c>
      <c r="AL6" s="25">
        <f aca="true" t="shared" si="13" ref="AL6:AL69">AK6/AH6</f>
        <v>0.2755618125017094</v>
      </c>
      <c r="AM6" s="40" t="str">
        <f aca="true" t="shared" si="14" ref="AM6:AM69">IF(AK6&lt;0,1,"  ")</f>
        <v>  </v>
      </c>
      <c r="AN6" s="23">
        <f aca="true" t="shared" si="15" ref="AN6:AN69">IF(AM6=1,AK6*AM6,0)</f>
        <v>0</v>
      </c>
    </row>
    <row r="7" spans="1:40" ht="12.75">
      <c r="A7" s="1" t="s">
        <v>2</v>
      </c>
      <c r="B7" s="3">
        <v>3430</v>
      </c>
      <c r="C7" s="4">
        <v>3471</v>
      </c>
      <c r="D7" s="18">
        <v>3430</v>
      </c>
      <c r="E7" s="5">
        <v>489.7378536428762</v>
      </c>
      <c r="F7" s="5">
        <v>1010.82</v>
      </c>
      <c r="G7" s="5">
        <f t="shared" si="0"/>
        <v>1500.5578536428761</v>
      </c>
      <c r="H7" s="5">
        <v>708.9743944428044</v>
      </c>
      <c r="I7" s="6">
        <v>3496.1766597333326</v>
      </c>
      <c r="J7" s="7">
        <v>11241704</v>
      </c>
      <c r="K7" s="7">
        <v>41608.8332</v>
      </c>
      <c r="L7" s="7">
        <v>1566.6482</v>
      </c>
      <c r="M7" s="7">
        <v>0</v>
      </c>
      <c r="N7" s="7">
        <v>0</v>
      </c>
      <c r="O7" s="7">
        <v>0</v>
      </c>
      <c r="P7" s="7">
        <v>0</v>
      </c>
      <c r="Q7" s="7">
        <v>0</v>
      </c>
      <c r="R7" s="7">
        <v>0</v>
      </c>
      <c r="S7" s="7">
        <v>0</v>
      </c>
      <c r="T7" s="8">
        <v>0</v>
      </c>
      <c r="U7" s="22">
        <f t="shared" si="1"/>
        <v>0</v>
      </c>
      <c r="V7" s="23">
        <f t="shared" si="2"/>
        <v>7.578695610933883</v>
      </c>
      <c r="W7" s="23">
        <f t="shared" si="3"/>
        <v>11.99188594288533</v>
      </c>
      <c r="X7" s="23">
        <f t="shared" si="4"/>
        <v>-4.413190331951448</v>
      </c>
      <c r="Y7" s="23">
        <f t="shared" si="5"/>
        <v>0.8525781694</v>
      </c>
      <c r="Z7" s="23">
        <f aca="true" t="shared" si="16" ref="Z7:Z69">X7+Y7</f>
        <v>-3.5606121625514477</v>
      </c>
      <c r="AA7" s="25">
        <f t="shared" si="6"/>
        <v>-0.2969184479830651</v>
      </c>
      <c r="AB7" s="40">
        <f t="shared" si="7"/>
        <v>1</v>
      </c>
      <c r="AC7" s="23">
        <f t="shared" si="8"/>
        <v>-3.5606121625514477</v>
      </c>
      <c r="AD7" s="23"/>
      <c r="AE7" s="23">
        <f t="shared" si="9"/>
        <v>7.2056788131930904</v>
      </c>
      <c r="AF7" s="23">
        <f t="shared" si="10"/>
        <v>4.255618802642934</v>
      </c>
      <c r="AG7" s="23">
        <f aca="true" t="shared" si="17" ref="AG7:AG70">AE7+AF7</f>
        <v>11.461297615836024</v>
      </c>
      <c r="AH7" s="23">
        <f t="shared" si="11"/>
        <v>11.99188594288533</v>
      </c>
      <c r="AI7" s="23">
        <f t="shared" si="12"/>
        <v>-0.5305883270493066</v>
      </c>
      <c r="AJ7" s="23">
        <f aca="true" t="shared" si="18" ref="AJ7:AJ70">(J7*J$230+K7+L7+M7+N7+U7)/1000000</f>
        <v>0.8525781694</v>
      </c>
      <c r="AK7" s="23">
        <f aca="true" t="shared" si="19" ref="AK7:AK69">AI7+Y7</f>
        <v>0.3219898423506934</v>
      </c>
      <c r="AL7" s="25">
        <f t="shared" si="13"/>
        <v>0.026850642499791855</v>
      </c>
      <c r="AM7" s="40" t="str">
        <f t="shared" si="14"/>
        <v>  </v>
      </c>
      <c r="AN7" s="23">
        <f t="shared" si="15"/>
        <v>0</v>
      </c>
    </row>
    <row r="8" spans="1:40" ht="12.75">
      <c r="A8" s="1" t="s">
        <v>3</v>
      </c>
      <c r="B8" s="3">
        <v>7134</v>
      </c>
      <c r="C8" s="4">
        <v>7134</v>
      </c>
      <c r="D8" s="18">
        <v>7134</v>
      </c>
      <c r="E8" s="5">
        <v>476.39025762856994</v>
      </c>
      <c r="F8" s="5">
        <v>937.3257993241562</v>
      </c>
      <c r="G8" s="5">
        <f t="shared" si="0"/>
        <v>1413.7160569527261</v>
      </c>
      <c r="H8" s="5">
        <v>614.0042629916944</v>
      </c>
      <c r="I8" s="6">
        <v>2645.043181155555</v>
      </c>
      <c r="J8" s="7">
        <v>34693939</v>
      </c>
      <c r="K8" s="7">
        <v>51974.721</v>
      </c>
      <c r="L8" s="7">
        <v>793.039</v>
      </c>
      <c r="M8" s="7">
        <v>4425600</v>
      </c>
      <c r="N8" s="7">
        <v>0</v>
      </c>
      <c r="O8" s="7">
        <v>0</v>
      </c>
      <c r="P8" s="7">
        <v>0</v>
      </c>
      <c r="Q8" s="7">
        <v>0</v>
      </c>
      <c r="R8" s="7">
        <v>0</v>
      </c>
      <c r="S8" s="7">
        <v>0</v>
      </c>
      <c r="T8" s="8">
        <v>0</v>
      </c>
      <c r="U8" s="22">
        <f t="shared" si="1"/>
        <v>0</v>
      </c>
      <c r="V8" s="23">
        <f t="shared" si="2"/>
        <v>14.465756762483496</v>
      </c>
      <c r="W8" s="23">
        <f t="shared" si="3"/>
        <v>18.869738054363726</v>
      </c>
      <c r="X8" s="23">
        <f t="shared" si="4"/>
        <v>-4.40398129188023</v>
      </c>
      <c r="Y8" s="23">
        <f t="shared" si="5"/>
        <v>6.976331367999999</v>
      </c>
      <c r="Z8" s="23">
        <f t="shared" si="16"/>
        <v>2.5723500761197693</v>
      </c>
      <c r="AA8" s="25">
        <f t="shared" si="6"/>
        <v>0.13632145124160322</v>
      </c>
      <c r="AB8" s="40" t="str">
        <f t="shared" si="7"/>
        <v>  </v>
      </c>
      <c r="AC8" s="23">
        <f t="shared" si="8"/>
        <v>0</v>
      </c>
      <c r="AD8" s="23"/>
      <c r="AE8" s="23">
        <f t="shared" si="9"/>
        <v>14.119630490421047</v>
      </c>
      <c r="AF8" s="23">
        <f t="shared" si="10"/>
        <v>7.66553622131981</v>
      </c>
      <c r="AG8" s="23">
        <f t="shared" si="17"/>
        <v>21.785166711740857</v>
      </c>
      <c r="AH8" s="23">
        <f t="shared" si="11"/>
        <v>18.869738054363726</v>
      </c>
      <c r="AI8" s="23">
        <f t="shared" si="12"/>
        <v>2.915428657377131</v>
      </c>
      <c r="AJ8" s="23">
        <f t="shared" si="18"/>
        <v>6.976331367999999</v>
      </c>
      <c r="AK8" s="23">
        <f t="shared" si="19"/>
        <v>9.891760025377131</v>
      </c>
      <c r="AL8" s="25">
        <f t="shared" si="13"/>
        <v>0.524212895636334</v>
      </c>
      <c r="AM8" s="40" t="str">
        <f t="shared" si="14"/>
        <v>  </v>
      </c>
      <c r="AN8" s="23">
        <f t="shared" si="15"/>
        <v>0</v>
      </c>
    </row>
    <row r="9" spans="1:40" ht="12.75">
      <c r="A9" s="1" t="s">
        <v>4</v>
      </c>
      <c r="B9" s="3">
        <v>5302</v>
      </c>
      <c r="C9" s="4">
        <v>5302</v>
      </c>
      <c r="D9" s="18">
        <v>5302</v>
      </c>
      <c r="E9" s="5">
        <v>426.2784515109782</v>
      </c>
      <c r="F9" s="5">
        <v>1014.14</v>
      </c>
      <c r="G9" s="5">
        <f t="shared" si="0"/>
        <v>1440.4184515109782</v>
      </c>
      <c r="H9" s="5">
        <v>718.57854960164</v>
      </c>
      <c r="I9" s="6">
        <v>3431.4039667555553</v>
      </c>
      <c r="J9" s="7">
        <v>5228650</v>
      </c>
      <c r="K9" s="7">
        <v>38951.0633</v>
      </c>
      <c r="L9" s="7">
        <v>5159.5765</v>
      </c>
      <c r="M9" s="7">
        <v>0</v>
      </c>
      <c r="N9" s="7">
        <v>2999845</v>
      </c>
      <c r="O9" s="7">
        <v>0</v>
      </c>
      <c r="P9" s="7">
        <v>0</v>
      </c>
      <c r="Q9" s="7">
        <v>0</v>
      </c>
      <c r="R9" s="7">
        <v>0</v>
      </c>
      <c r="S9" s="7">
        <v>0</v>
      </c>
      <c r="T9" s="8">
        <v>0</v>
      </c>
      <c r="U9" s="22">
        <f t="shared" si="1"/>
        <v>0</v>
      </c>
      <c r="V9" s="23">
        <f t="shared" si="2"/>
        <v>11.447002099899102</v>
      </c>
      <c r="W9" s="23">
        <f t="shared" si="3"/>
        <v>18.193303831737953</v>
      </c>
      <c r="X9" s="23">
        <f t="shared" si="4"/>
        <v>-6.746301731838852</v>
      </c>
      <c r="Y9" s="23">
        <f t="shared" si="5"/>
        <v>3.4204184397999997</v>
      </c>
      <c r="Z9" s="23">
        <f t="shared" si="16"/>
        <v>-3.325883292038852</v>
      </c>
      <c r="AA9" s="25">
        <f t="shared" si="6"/>
        <v>-0.18280809922147823</v>
      </c>
      <c r="AB9" s="40">
        <f t="shared" si="7"/>
        <v>1</v>
      </c>
      <c r="AC9" s="23">
        <f t="shared" si="8"/>
        <v>-3.325883292038852</v>
      </c>
      <c r="AD9" s="23"/>
      <c r="AE9" s="23">
        <f t="shared" si="9"/>
        <v>10.691938081875689</v>
      </c>
      <c r="AF9" s="23">
        <f t="shared" si="10"/>
        <v>6.6673310724788175</v>
      </c>
      <c r="AG9" s="23">
        <f t="shared" si="17"/>
        <v>17.359269154354507</v>
      </c>
      <c r="AH9" s="23">
        <f t="shared" si="11"/>
        <v>18.193303831737953</v>
      </c>
      <c r="AI9" s="23">
        <f t="shared" si="12"/>
        <v>-0.8340346773834462</v>
      </c>
      <c r="AJ9" s="23">
        <f t="shared" si="18"/>
        <v>3.4204184397999997</v>
      </c>
      <c r="AK9" s="23">
        <f t="shared" si="19"/>
        <v>2.5863837624165535</v>
      </c>
      <c r="AL9" s="25">
        <f t="shared" si="13"/>
        <v>0.14216130211076036</v>
      </c>
      <c r="AM9" s="40" t="str">
        <f t="shared" si="14"/>
        <v>  </v>
      </c>
      <c r="AN9" s="23">
        <f t="shared" si="15"/>
        <v>0</v>
      </c>
    </row>
    <row r="10" spans="1:40" ht="12.75">
      <c r="A10" s="1" t="s">
        <v>5</v>
      </c>
      <c r="B10" s="3">
        <v>0</v>
      </c>
      <c r="C10" s="4">
        <v>0</v>
      </c>
      <c r="D10" s="18">
        <v>0</v>
      </c>
      <c r="E10" s="5">
        <v>0</v>
      </c>
      <c r="F10" s="5">
        <v>0</v>
      </c>
      <c r="G10" s="5">
        <f t="shared" si="0"/>
        <v>0</v>
      </c>
      <c r="H10" s="5">
        <v>0</v>
      </c>
      <c r="I10" s="6">
        <v>0</v>
      </c>
      <c r="J10" s="7">
        <v>0</v>
      </c>
      <c r="K10" s="7">
        <v>0</v>
      </c>
      <c r="L10" s="7">
        <v>0</v>
      </c>
      <c r="M10" s="7">
        <v>0</v>
      </c>
      <c r="N10" s="7">
        <v>0</v>
      </c>
      <c r="O10" s="7">
        <v>0</v>
      </c>
      <c r="P10" s="7">
        <v>0</v>
      </c>
      <c r="Q10" s="7">
        <v>0</v>
      </c>
      <c r="R10" s="7">
        <v>0</v>
      </c>
      <c r="S10" s="7">
        <v>0</v>
      </c>
      <c r="T10" s="8">
        <v>0</v>
      </c>
      <c r="U10" s="22">
        <f t="shared" si="1"/>
        <v>0</v>
      </c>
      <c r="V10" s="23">
        <f t="shared" si="2"/>
        <v>0</v>
      </c>
      <c r="W10" s="23">
        <f t="shared" si="3"/>
        <v>0</v>
      </c>
      <c r="X10" s="23">
        <f t="shared" si="4"/>
        <v>0</v>
      </c>
      <c r="Y10" s="23">
        <f t="shared" si="5"/>
        <v>0</v>
      </c>
      <c r="Z10" s="23">
        <f t="shared" si="16"/>
        <v>0</v>
      </c>
      <c r="AA10" s="25"/>
      <c r="AB10" s="40" t="str">
        <f t="shared" si="7"/>
        <v>  </v>
      </c>
      <c r="AC10" s="23">
        <f t="shared" si="8"/>
        <v>0</v>
      </c>
      <c r="AD10" s="23"/>
      <c r="AE10" s="23">
        <f t="shared" si="9"/>
        <v>0</v>
      </c>
      <c r="AF10" s="23">
        <f t="shared" si="10"/>
        <v>0</v>
      </c>
      <c r="AG10" s="23">
        <f t="shared" si="17"/>
        <v>0</v>
      </c>
      <c r="AH10" s="23">
        <f t="shared" si="11"/>
        <v>0</v>
      </c>
      <c r="AI10" s="23">
        <f t="shared" si="12"/>
        <v>0</v>
      </c>
      <c r="AJ10" s="23">
        <f t="shared" si="18"/>
        <v>0</v>
      </c>
      <c r="AK10" s="23">
        <f t="shared" si="19"/>
        <v>0</v>
      </c>
      <c r="AL10" s="25"/>
      <c r="AM10" s="40" t="str">
        <f t="shared" si="14"/>
        <v>  </v>
      </c>
      <c r="AN10" s="23">
        <f t="shared" si="15"/>
        <v>0</v>
      </c>
    </row>
    <row r="11" spans="1:40" ht="12.75">
      <c r="A11" s="1" t="s">
        <v>6</v>
      </c>
      <c r="B11" s="3">
        <v>3566</v>
      </c>
      <c r="C11" s="4">
        <v>3568</v>
      </c>
      <c r="D11" s="18">
        <v>3566</v>
      </c>
      <c r="E11" s="5">
        <v>386.9344351679913</v>
      </c>
      <c r="F11" s="5">
        <v>876.5696379575687</v>
      </c>
      <c r="G11" s="5">
        <f t="shared" si="0"/>
        <v>1263.50407312556</v>
      </c>
      <c r="H11" s="5">
        <v>649.7495117942088</v>
      </c>
      <c r="I11" s="6">
        <v>3417.8512391111108</v>
      </c>
      <c r="J11" s="7">
        <v>8209522</v>
      </c>
      <c r="K11" s="7">
        <v>40268.6087</v>
      </c>
      <c r="L11" s="7">
        <v>2528.63</v>
      </c>
      <c r="M11" s="7">
        <v>0</v>
      </c>
      <c r="N11" s="7">
        <v>0</v>
      </c>
      <c r="O11" s="7">
        <v>0</v>
      </c>
      <c r="P11" s="7">
        <v>0</v>
      </c>
      <c r="Q11" s="7">
        <v>0</v>
      </c>
      <c r="R11" s="7">
        <v>8000</v>
      </c>
      <c r="S11" s="7">
        <v>0</v>
      </c>
      <c r="T11" s="8">
        <v>0</v>
      </c>
      <c r="U11" s="22">
        <f t="shared" si="1"/>
        <v>8000</v>
      </c>
      <c r="V11" s="23">
        <f t="shared" si="2"/>
        <v>6.822662283823896</v>
      </c>
      <c r="W11" s="23">
        <f t="shared" si="3"/>
        <v>12.188057518670222</v>
      </c>
      <c r="X11" s="23">
        <f t="shared" si="4"/>
        <v>-5.365395234846326</v>
      </c>
      <c r="Y11" s="23">
        <f t="shared" si="5"/>
        <v>0.6418828226999999</v>
      </c>
      <c r="Z11" s="23">
        <f t="shared" si="16"/>
        <v>-4.723512412146326</v>
      </c>
      <c r="AA11" s="25">
        <f t="shared" si="6"/>
        <v>-0.3875525205645473</v>
      </c>
      <c r="AB11" s="40">
        <f t="shared" si="7"/>
        <v>1</v>
      </c>
      <c r="AC11" s="23">
        <f t="shared" si="8"/>
        <v>-4.723512412146326</v>
      </c>
      <c r="AD11" s="23"/>
      <c r="AE11" s="23">
        <f t="shared" si="9"/>
        <v>6.307917734672045</v>
      </c>
      <c r="AF11" s="23">
        <f t="shared" si="10"/>
        <v>4.05476182835176</v>
      </c>
      <c r="AG11" s="23">
        <f t="shared" si="17"/>
        <v>10.362679563023804</v>
      </c>
      <c r="AH11" s="23">
        <f t="shared" si="11"/>
        <v>12.188057518670222</v>
      </c>
      <c r="AI11" s="23">
        <f t="shared" si="12"/>
        <v>-1.8253779556464185</v>
      </c>
      <c r="AJ11" s="23">
        <f t="shared" si="18"/>
        <v>0.6418828226999999</v>
      </c>
      <c r="AK11" s="23">
        <f t="shared" si="19"/>
        <v>-1.1834951329464185</v>
      </c>
      <c r="AL11" s="25">
        <f t="shared" si="13"/>
        <v>-0.09710285097797469</v>
      </c>
      <c r="AM11" s="40">
        <f t="shared" si="14"/>
        <v>1</v>
      </c>
      <c r="AN11" s="23">
        <f t="shared" si="15"/>
        <v>-1.1834951329464185</v>
      </c>
    </row>
    <row r="12" spans="1:40" ht="12.75">
      <c r="A12" s="1" t="s">
        <v>7</v>
      </c>
      <c r="B12" s="3">
        <v>19677</v>
      </c>
      <c r="C12" s="4">
        <v>19678</v>
      </c>
      <c r="D12" s="18">
        <v>19677</v>
      </c>
      <c r="E12" s="5">
        <v>710.6456329517582</v>
      </c>
      <c r="F12" s="5">
        <v>1315.1</v>
      </c>
      <c r="G12" s="5">
        <f t="shared" si="0"/>
        <v>2025.7456329517581</v>
      </c>
      <c r="H12" s="5">
        <v>637.1824850233936</v>
      </c>
      <c r="I12" s="6">
        <v>3580.353420799999</v>
      </c>
      <c r="J12" s="7">
        <v>-19007670</v>
      </c>
      <c r="K12" s="7">
        <v>0</v>
      </c>
      <c r="L12" s="7">
        <v>76296.5528</v>
      </c>
      <c r="M12" s="7">
        <v>0</v>
      </c>
      <c r="N12" s="7">
        <v>0</v>
      </c>
      <c r="O12" s="7">
        <v>0</v>
      </c>
      <c r="P12" s="7">
        <v>0</v>
      </c>
      <c r="Q12" s="7">
        <v>0</v>
      </c>
      <c r="R12" s="7">
        <v>0</v>
      </c>
      <c r="S12" s="7">
        <v>0</v>
      </c>
      <c r="T12" s="8">
        <v>0</v>
      </c>
      <c r="U12" s="22">
        <f t="shared" si="1"/>
        <v>0</v>
      </c>
      <c r="V12" s="23">
        <f t="shared" si="2"/>
        <v>52.39843657739706</v>
      </c>
      <c r="W12" s="23">
        <f t="shared" si="3"/>
        <v>70.4506142610816</v>
      </c>
      <c r="X12" s="23">
        <f t="shared" si="4"/>
        <v>-18.05217768368454</v>
      </c>
      <c r="Y12" s="23">
        <f t="shared" si="5"/>
        <v>-1.2922556872</v>
      </c>
      <c r="Z12" s="23">
        <f t="shared" si="16"/>
        <v>-19.34443337088454</v>
      </c>
      <c r="AA12" s="25">
        <f t="shared" si="6"/>
        <v>-0.27458147205354905</v>
      </c>
      <c r="AB12" s="40">
        <f aca="true" t="shared" si="20" ref="AB12:AB75">IF(Z12&lt;0,1,"  ")</f>
        <v>1</v>
      </c>
      <c r="AC12" s="23">
        <f aca="true" t="shared" si="21" ref="AC12:AC75">IF(AB12=1,Z12*AB12,0)</f>
        <v>-19.34443337088454</v>
      </c>
      <c r="AD12" s="23"/>
      <c r="AE12" s="23">
        <f t="shared" si="9"/>
        <v>55.804835547428446</v>
      </c>
      <c r="AF12" s="23">
        <f t="shared" si="10"/>
        <v>21.941219576159302</v>
      </c>
      <c r="AG12" s="23">
        <f t="shared" si="17"/>
        <v>77.74605512358775</v>
      </c>
      <c r="AH12" s="23">
        <f t="shared" si="11"/>
        <v>70.4506142610816</v>
      </c>
      <c r="AI12" s="23">
        <f t="shared" si="12"/>
        <v>7.295440862506155</v>
      </c>
      <c r="AJ12" s="23">
        <f t="shared" si="18"/>
        <v>-1.2922556872</v>
      </c>
      <c r="AK12" s="23">
        <f t="shared" si="19"/>
        <v>6.003185175306155</v>
      </c>
      <c r="AL12" s="25">
        <f t="shared" si="13"/>
        <v>0.08521125384455931</v>
      </c>
      <c r="AM12" s="40" t="str">
        <f t="shared" si="14"/>
        <v>  </v>
      </c>
      <c r="AN12" s="23">
        <f t="shared" si="15"/>
        <v>0</v>
      </c>
    </row>
    <row r="13" spans="1:40" ht="12.75">
      <c r="A13" s="1" t="s">
        <v>8</v>
      </c>
      <c r="B13" s="3">
        <v>11106</v>
      </c>
      <c r="C13" s="4">
        <v>11117</v>
      </c>
      <c r="D13" s="18">
        <v>11106</v>
      </c>
      <c r="E13" s="5">
        <v>644.6806365686945</v>
      </c>
      <c r="F13" s="5">
        <v>1155.47</v>
      </c>
      <c r="G13" s="5">
        <f t="shared" si="0"/>
        <v>1800.1506365686946</v>
      </c>
      <c r="H13" s="5">
        <v>705.8062605193562</v>
      </c>
      <c r="I13" s="6">
        <v>4130.7529951999995</v>
      </c>
      <c r="J13" s="7">
        <v>101979821.184</v>
      </c>
      <c r="K13" s="7">
        <v>81715.081</v>
      </c>
      <c r="L13" s="7">
        <v>54308.9092</v>
      </c>
      <c r="M13" s="7">
        <v>0</v>
      </c>
      <c r="N13" s="7">
        <v>0</v>
      </c>
      <c r="O13" s="7">
        <v>19485</v>
      </c>
      <c r="P13" s="7">
        <v>0</v>
      </c>
      <c r="Q13" s="7">
        <v>0</v>
      </c>
      <c r="R13" s="7">
        <v>37935</v>
      </c>
      <c r="S13" s="7">
        <v>0</v>
      </c>
      <c r="T13" s="8">
        <v>0</v>
      </c>
      <c r="U13" s="22">
        <f t="shared" si="1"/>
        <v>57420</v>
      </c>
      <c r="V13" s="23">
        <f t="shared" si="2"/>
        <v>27.831157299059893</v>
      </c>
      <c r="W13" s="23">
        <f t="shared" si="3"/>
        <v>45.876142764691195</v>
      </c>
      <c r="X13" s="23">
        <f t="shared" si="4"/>
        <v>-18.044985465631303</v>
      </c>
      <c r="Y13" s="23">
        <f t="shared" si="5"/>
        <v>7.535991115447999</v>
      </c>
      <c r="Z13" s="23">
        <f t="shared" si="16"/>
        <v>-10.508994350183304</v>
      </c>
      <c r="AA13" s="25">
        <f t="shared" si="6"/>
        <v>-0.2290731896115644</v>
      </c>
      <c r="AB13" s="40">
        <f t="shared" si="20"/>
        <v>1</v>
      </c>
      <c r="AC13" s="23">
        <f t="shared" si="21"/>
        <v>-10.508994350183304</v>
      </c>
      <c r="AD13" s="23"/>
      <c r="AE13" s="23">
        <f t="shared" si="9"/>
        <v>27.989462157624693</v>
      </c>
      <c r="AF13" s="23">
        <f t="shared" si="10"/>
        <v>13.717697576323948</v>
      </c>
      <c r="AG13" s="23">
        <f t="shared" si="17"/>
        <v>41.70715973394864</v>
      </c>
      <c r="AH13" s="23">
        <f t="shared" si="11"/>
        <v>45.876142764691195</v>
      </c>
      <c r="AI13" s="23">
        <f t="shared" si="12"/>
        <v>-4.168983030742552</v>
      </c>
      <c r="AJ13" s="23">
        <f t="shared" si="18"/>
        <v>7.535991115447999</v>
      </c>
      <c r="AK13" s="23">
        <f t="shared" si="19"/>
        <v>3.3670080847054464</v>
      </c>
      <c r="AL13" s="25">
        <f t="shared" si="13"/>
        <v>0.07339344334103173</v>
      </c>
      <c r="AM13" s="40" t="str">
        <f t="shared" si="14"/>
        <v>  </v>
      </c>
      <c r="AN13" s="23">
        <f t="shared" si="15"/>
        <v>0</v>
      </c>
    </row>
    <row r="14" spans="1:40" ht="12.75">
      <c r="A14" s="1" t="s">
        <v>9</v>
      </c>
      <c r="B14" s="3">
        <v>19839</v>
      </c>
      <c r="C14" s="4">
        <v>19839</v>
      </c>
      <c r="D14" s="18">
        <v>19839</v>
      </c>
      <c r="E14" s="5">
        <v>508.5758628460882</v>
      </c>
      <c r="F14" s="5">
        <v>1004.4584432547897</v>
      </c>
      <c r="G14" s="5">
        <f t="shared" si="0"/>
        <v>1513.034306100878</v>
      </c>
      <c r="H14" s="5">
        <v>634.9230698364363</v>
      </c>
      <c r="I14" s="6">
        <v>2844.059122666666</v>
      </c>
      <c r="J14" s="7">
        <v>132249400</v>
      </c>
      <c r="K14" s="7">
        <v>95094.2348</v>
      </c>
      <c r="L14" s="7">
        <v>3963.4304</v>
      </c>
      <c r="M14" s="7">
        <v>11328000</v>
      </c>
      <c r="N14" s="7">
        <v>0</v>
      </c>
      <c r="O14" s="7">
        <v>0</v>
      </c>
      <c r="P14" s="7">
        <v>0</v>
      </c>
      <c r="Q14" s="7">
        <v>0</v>
      </c>
      <c r="R14" s="7">
        <v>0</v>
      </c>
      <c r="S14" s="7">
        <v>3089</v>
      </c>
      <c r="T14" s="8">
        <v>0</v>
      </c>
      <c r="U14" s="22">
        <f t="shared" si="1"/>
        <v>3089</v>
      </c>
      <c r="V14" s="23">
        <f t="shared" si="2"/>
        <v>42.613326381220375</v>
      </c>
      <c r="W14" s="23">
        <f t="shared" si="3"/>
        <v>56.423288934583994</v>
      </c>
      <c r="X14" s="23">
        <f t="shared" si="4"/>
        <v>-13.809962553363619</v>
      </c>
      <c r="Y14" s="23">
        <f t="shared" si="5"/>
        <v>20.9521034652</v>
      </c>
      <c r="Z14" s="23">
        <f t="shared" si="16"/>
        <v>7.142140911836382</v>
      </c>
      <c r="AA14" s="25">
        <f t="shared" si="6"/>
        <v>0.12658143555078533</v>
      </c>
      <c r="AB14" s="40" t="str">
        <f t="shared" si="20"/>
        <v>  </v>
      </c>
      <c r="AC14" s="23">
        <f t="shared" si="21"/>
        <v>0</v>
      </c>
      <c r="AD14" s="23"/>
      <c r="AE14" s="23">
        <f t="shared" si="9"/>
        <v>42.02392263822944</v>
      </c>
      <c r="AF14" s="23">
        <f t="shared" si="10"/>
        <v>22.043417869348858</v>
      </c>
      <c r="AG14" s="23">
        <f t="shared" si="17"/>
        <v>64.06734050757831</v>
      </c>
      <c r="AH14" s="23">
        <f t="shared" si="11"/>
        <v>56.423288934583994</v>
      </c>
      <c r="AI14" s="23">
        <f t="shared" si="12"/>
        <v>7.644051572994314</v>
      </c>
      <c r="AJ14" s="23">
        <f t="shared" si="18"/>
        <v>20.9521034652</v>
      </c>
      <c r="AK14" s="23">
        <f t="shared" si="19"/>
        <v>28.596155038194315</v>
      </c>
      <c r="AL14" s="25">
        <f t="shared" si="13"/>
        <v>0.5068147493377798</v>
      </c>
      <c r="AM14" s="40" t="str">
        <f t="shared" si="14"/>
        <v>  </v>
      </c>
      <c r="AN14" s="23">
        <f t="shared" si="15"/>
        <v>0</v>
      </c>
    </row>
    <row r="15" spans="1:40" ht="12.75">
      <c r="A15" s="1" t="s">
        <v>10</v>
      </c>
      <c r="B15" s="3">
        <v>2781</v>
      </c>
      <c r="C15" s="4">
        <v>2781</v>
      </c>
      <c r="D15" s="18">
        <v>2781</v>
      </c>
      <c r="E15" s="5">
        <v>656.520397412047</v>
      </c>
      <c r="F15" s="5">
        <v>1100.9685980128613</v>
      </c>
      <c r="G15" s="5">
        <f t="shared" si="0"/>
        <v>1757.4889954249084</v>
      </c>
      <c r="H15" s="5">
        <v>714.9842004190302</v>
      </c>
      <c r="I15" s="6">
        <v>2935.974909688888</v>
      </c>
      <c r="J15" s="7">
        <v>18566650</v>
      </c>
      <c r="K15" s="7">
        <v>44846.4593</v>
      </c>
      <c r="L15" s="7">
        <v>668.5688000000001</v>
      </c>
      <c r="M15" s="7">
        <v>0</v>
      </c>
      <c r="N15" s="7">
        <v>0</v>
      </c>
      <c r="O15" s="7">
        <v>0</v>
      </c>
      <c r="P15" s="7">
        <v>0</v>
      </c>
      <c r="Q15" s="7">
        <v>0</v>
      </c>
      <c r="R15" s="7">
        <v>0</v>
      </c>
      <c r="S15" s="7">
        <v>0</v>
      </c>
      <c r="T15" s="8">
        <v>0</v>
      </c>
      <c r="U15" s="22">
        <f t="shared" si="1"/>
        <v>0</v>
      </c>
      <c r="V15" s="23">
        <f t="shared" si="2"/>
        <v>6.875947957641993</v>
      </c>
      <c r="W15" s="23">
        <f t="shared" si="3"/>
        <v>8.164946223844797</v>
      </c>
      <c r="X15" s="23">
        <f t="shared" si="4"/>
        <v>-1.288998266202804</v>
      </c>
      <c r="Y15" s="23">
        <f t="shared" si="5"/>
        <v>1.3823138280999998</v>
      </c>
      <c r="Z15" s="23">
        <f t="shared" si="16"/>
        <v>0.0933155618971957</v>
      </c>
      <c r="AA15" s="25">
        <f t="shared" si="6"/>
        <v>0.01142880299991177</v>
      </c>
      <c r="AB15" s="40" t="str">
        <f t="shared" si="20"/>
        <v>  </v>
      </c>
      <c r="AC15" s="23">
        <f t="shared" si="21"/>
        <v>0</v>
      </c>
      <c r="AD15" s="23"/>
      <c r="AE15" s="23">
        <f t="shared" si="9"/>
        <v>6.842607654787339</v>
      </c>
      <c r="AF15" s="23">
        <f t="shared" si="10"/>
        <v>3.4796493573893157</v>
      </c>
      <c r="AG15" s="23">
        <f t="shared" si="17"/>
        <v>10.322257012176655</v>
      </c>
      <c r="AH15" s="23">
        <f t="shared" si="11"/>
        <v>8.164946223844797</v>
      </c>
      <c r="AI15" s="23">
        <f t="shared" si="12"/>
        <v>2.1573107883318574</v>
      </c>
      <c r="AJ15" s="23">
        <f t="shared" si="18"/>
        <v>1.3823138280999998</v>
      </c>
      <c r="AK15" s="23">
        <f t="shared" si="19"/>
        <v>3.5396246164318574</v>
      </c>
      <c r="AL15" s="25">
        <f t="shared" si="13"/>
        <v>0.4335147494413112</v>
      </c>
      <c r="AM15" s="40" t="str">
        <f t="shared" si="14"/>
        <v>  </v>
      </c>
      <c r="AN15" s="23">
        <f t="shared" si="15"/>
        <v>0</v>
      </c>
    </row>
    <row r="16" spans="1:40" ht="12.75">
      <c r="A16" s="1" t="s">
        <v>11</v>
      </c>
      <c r="B16" s="3">
        <v>11455</v>
      </c>
      <c r="C16" s="4">
        <v>11581.45</v>
      </c>
      <c r="D16" s="18">
        <v>11455</v>
      </c>
      <c r="E16" s="5">
        <v>494.6509352802485</v>
      </c>
      <c r="F16" s="5">
        <v>1028.26</v>
      </c>
      <c r="G16" s="5">
        <f t="shared" si="0"/>
        <v>1522.9109352802484</v>
      </c>
      <c r="H16" s="5">
        <v>735.7302468966268</v>
      </c>
      <c r="I16" s="6">
        <v>3387.278361422221</v>
      </c>
      <c r="J16" s="7">
        <v>139367657</v>
      </c>
      <c r="K16" s="7">
        <v>98240.5044</v>
      </c>
      <c r="L16" s="7">
        <v>2849.8526</v>
      </c>
      <c r="M16" s="7">
        <v>0</v>
      </c>
      <c r="N16" s="7">
        <v>0</v>
      </c>
      <c r="O16" s="7">
        <v>0</v>
      </c>
      <c r="P16" s="7">
        <v>0</v>
      </c>
      <c r="Q16" s="7">
        <v>0</v>
      </c>
      <c r="R16" s="7">
        <v>0</v>
      </c>
      <c r="S16" s="7">
        <v>0</v>
      </c>
      <c r="T16" s="8">
        <v>13800</v>
      </c>
      <c r="U16" s="22">
        <f t="shared" si="1"/>
        <v>13800</v>
      </c>
      <c r="V16" s="23">
        <f t="shared" si="2"/>
        <v>25.872734741836105</v>
      </c>
      <c r="W16" s="23">
        <f t="shared" si="3"/>
        <v>38.80127363009154</v>
      </c>
      <c r="X16" s="23">
        <f t="shared" si="4"/>
        <v>-12.928538888255439</v>
      </c>
      <c r="Y16" s="23">
        <f t="shared" si="5"/>
        <v>10.149361661</v>
      </c>
      <c r="Z16" s="23">
        <f t="shared" si="16"/>
        <v>-2.7791772272554383</v>
      </c>
      <c r="AA16" s="25">
        <f t="shared" si="6"/>
        <v>-0.07162592789480249</v>
      </c>
      <c r="AB16" s="40">
        <f t="shared" si="20"/>
        <v>1</v>
      </c>
      <c r="AC16" s="23">
        <f t="shared" si="21"/>
        <v>-2.7791772272554383</v>
      </c>
      <c r="AD16" s="23"/>
      <c r="AE16" s="23">
        <f t="shared" si="9"/>
        <v>24.422922669089342</v>
      </c>
      <c r="AF16" s="23">
        <f t="shared" si="10"/>
        <v>14.748632461851503</v>
      </c>
      <c r="AG16" s="23">
        <f t="shared" si="17"/>
        <v>39.171555130940845</v>
      </c>
      <c r="AH16" s="23">
        <f t="shared" si="11"/>
        <v>38.80127363009154</v>
      </c>
      <c r="AI16" s="23">
        <f t="shared" si="12"/>
        <v>0.3702815008493019</v>
      </c>
      <c r="AJ16" s="23">
        <f t="shared" si="18"/>
        <v>10.149361661</v>
      </c>
      <c r="AK16" s="23">
        <f t="shared" si="19"/>
        <v>10.519643161849302</v>
      </c>
      <c r="AL16" s="25">
        <f t="shared" si="13"/>
        <v>0.27111592423839936</v>
      </c>
      <c r="AM16" s="40" t="str">
        <f t="shared" si="14"/>
        <v>  </v>
      </c>
      <c r="AN16" s="23">
        <f t="shared" si="15"/>
        <v>0</v>
      </c>
    </row>
    <row r="17" spans="1:40" ht="12.75">
      <c r="A17" s="1" t="s">
        <v>12</v>
      </c>
      <c r="B17" s="3">
        <v>7004</v>
      </c>
      <c r="C17" s="4">
        <v>7004</v>
      </c>
      <c r="D17" s="18">
        <v>7004</v>
      </c>
      <c r="E17" s="5">
        <v>473.62084682005997</v>
      </c>
      <c r="F17" s="5">
        <v>923.6528535231856</v>
      </c>
      <c r="G17" s="5">
        <f t="shared" si="0"/>
        <v>1397.2737003432455</v>
      </c>
      <c r="H17" s="5">
        <v>620.1207120560867</v>
      </c>
      <c r="I17" s="6">
        <v>2778.5308303999996</v>
      </c>
      <c r="J17" s="7">
        <v>31547791</v>
      </c>
      <c r="K17" s="7">
        <v>50584.1236</v>
      </c>
      <c r="L17" s="7">
        <v>3284.25</v>
      </c>
      <c r="M17" s="7">
        <v>0</v>
      </c>
      <c r="N17" s="7">
        <v>0</v>
      </c>
      <c r="O17" s="7">
        <v>0</v>
      </c>
      <c r="P17" s="7">
        <v>0</v>
      </c>
      <c r="Q17" s="7">
        <v>0</v>
      </c>
      <c r="R17" s="7">
        <v>0</v>
      </c>
      <c r="S17" s="7">
        <v>0</v>
      </c>
      <c r="T17" s="8">
        <v>0</v>
      </c>
      <c r="U17" s="22">
        <f t="shared" si="1"/>
        <v>0</v>
      </c>
      <c r="V17" s="23">
        <f t="shared" si="2"/>
        <v>14.129830464444924</v>
      </c>
      <c r="W17" s="23">
        <f t="shared" si="3"/>
        <v>19.4608299361216</v>
      </c>
      <c r="X17" s="23">
        <f t="shared" si="4"/>
        <v>-5.330999471676675</v>
      </c>
      <c r="Y17" s="23">
        <f t="shared" si="5"/>
        <v>2.3253093256</v>
      </c>
      <c r="Z17" s="23">
        <f t="shared" si="16"/>
        <v>-3.0056901460766747</v>
      </c>
      <c r="AA17" s="25">
        <f t="shared" si="6"/>
        <v>-0.15444819958565892</v>
      </c>
      <c r="AB17" s="40">
        <f t="shared" si="20"/>
        <v>1</v>
      </c>
      <c r="AC17" s="23">
        <f t="shared" si="21"/>
        <v>-3.0056901460766747</v>
      </c>
      <c r="AD17" s="23"/>
      <c r="AE17" s="23">
        <f t="shared" si="9"/>
        <v>13.701106996085727</v>
      </c>
      <c r="AF17" s="23">
        <f t="shared" si="10"/>
        <v>7.600819567671456</v>
      </c>
      <c r="AG17" s="23">
        <f t="shared" si="17"/>
        <v>21.301926563757185</v>
      </c>
      <c r="AH17" s="23">
        <f t="shared" si="11"/>
        <v>19.4608299361216</v>
      </c>
      <c r="AI17" s="23">
        <f t="shared" si="12"/>
        <v>1.8410966276355865</v>
      </c>
      <c r="AJ17" s="23">
        <f t="shared" si="18"/>
        <v>2.3253093256</v>
      </c>
      <c r="AK17" s="23">
        <f t="shared" si="19"/>
        <v>4.166405953235587</v>
      </c>
      <c r="AL17" s="25">
        <f t="shared" si="13"/>
        <v>0.21409189468853254</v>
      </c>
      <c r="AM17" s="40" t="str">
        <f t="shared" si="14"/>
        <v>  </v>
      </c>
      <c r="AN17" s="23">
        <f t="shared" si="15"/>
        <v>0</v>
      </c>
    </row>
    <row r="18" spans="1:40" ht="12.75">
      <c r="A18" s="1" t="s">
        <v>13</v>
      </c>
      <c r="B18" s="3">
        <v>1933</v>
      </c>
      <c r="C18" s="4">
        <v>1933</v>
      </c>
      <c r="D18" s="18">
        <v>1933</v>
      </c>
      <c r="E18" s="5">
        <v>441.42719822217003</v>
      </c>
      <c r="F18" s="5">
        <v>936.4493620168736</v>
      </c>
      <c r="G18" s="5">
        <f t="shared" si="0"/>
        <v>1377.8765602390436</v>
      </c>
      <c r="H18" s="5">
        <v>673.4503432505979</v>
      </c>
      <c r="I18" s="6">
        <v>2710.8859786666667</v>
      </c>
      <c r="J18" s="7">
        <v>-2685490</v>
      </c>
      <c r="K18" s="7">
        <v>0</v>
      </c>
      <c r="L18" s="7">
        <v>0</v>
      </c>
      <c r="M18" s="7">
        <v>0</v>
      </c>
      <c r="N18" s="7">
        <v>0</v>
      </c>
      <c r="O18" s="7">
        <v>0</v>
      </c>
      <c r="P18" s="7">
        <v>0</v>
      </c>
      <c r="Q18" s="7">
        <v>0</v>
      </c>
      <c r="R18" s="7">
        <v>0</v>
      </c>
      <c r="S18" s="7">
        <v>0</v>
      </c>
      <c r="T18" s="8">
        <v>0</v>
      </c>
      <c r="U18" s="22">
        <f t="shared" si="1"/>
        <v>0</v>
      </c>
      <c r="V18" s="23">
        <f t="shared" si="2"/>
        <v>3.965214904445477</v>
      </c>
      <c r="W18" s="23">
        <f t="shared" si="3"/>
        <v>5.2401425967626665</v>
      </c>
      <c r="X18" s="23">
        <f t="shared" si="4"/>
        <v>-1.2749276923171893</v>
      </c>
      <c r="Y18" s="23">
        <f t="shared" si="5"/>
        <v>-0.19335528</v>
      </c>
      <c r="Z18" s="23">
        <f t="shared" si="16"/>
        <v>-1.4682829723171893</v>
      </c>
      <c r="AA18" s="25">
        <f t="shared" si="6"/>
        <v>-0.2801990490152476</v>
      </c>
      <c r="AB18" s="40">
        <f t="shared" si="20"/>
        <v>1</v>
      </c>
      <c r="AC18" s="23">
        <f t="shared" si="21"/>
        <v>-1.4682829723171893</v>
      </c>
      <c r="AD18" s="23"/>
      <c r="AE18" s="23">
        <f t="shared" si="9"/>
        <v>3.728809547318899</v>
      </c>
      <c r="AF18" s="23">
        <f t="shared" si="10"/>
        <v>2.2781141486309604</v>
      </c>
      <c r="AG18" s="23">
        <f t="shared" si="17"/>
        <v>6.00692369594986</v>
      </c>
      <c r="AH18" s="23">
        <f t="shared" si="11"/>
        <v>5.2401425967626665</v>
      </c>
      <c r="AI18" s="23">
        <f t="shared" si="12"/>
        <v>0.7667810991871935</v>
      </c>
      <c r="AJ18" s="23">
        <f t="shared" si="18"/>
        <v>-0.19335528</v>
      </c>
      <c r="AK18" s="23">
        <f t="shared" si="19"/>
        <v>0.5734258191871935</v>
      </c>
      <c r="AL18" s="25">
        <f t="shared" si="13"/>
        <v>0.10942943032532226</v>
      </c>
      <c r="AM18" s="40" t="str">
        <f t="shared" si="14"/>
        <v>  </v>
      </c>
      <c r="AN18" s="23">
        <f t="shared" si="15"/>
        <v>0</v>
      </c>
    </row>
    <row r="19" spans="1:40" ht="12.75">
      <c r="A19" s="1" t="s">
        <v>14</v>
      </c>
      <c r="B19" s="3">
        <v>66859</v>
      </c>
      <c r="C19" s="4">
        <v>66911.2</v>
      </c>
      <c r="D19" s="18">
        <v>66859</v>
      </c>
      <c r="E19" s="5">
        <v>643.946536491835</v>
      </c>
      <c r="F19" s="5">
        <v>990.9408885786117</v>
      </c>
      <c r="G19" s="5">
        <f t="shared" si="0"/>
        <v>1634.8874250704466</v>
      </c>
      <c r="H19" s="5">
        <v>590.5262325556284</v>
      </c>
      <c r="I19" s="6">
        <v>3114.698969777777</v>
      </c>
      <c r="J19" s="7">
        <v>667525361</v>
      </c>
      <c r="K19" s="7">
        <v>331686.2096</v>
      </c>
      <c r="L19" s="7">
        <v>45036.428100000005</v>
      </c>
      <c r="M19" s="7">
        <v>0</v>
      </c>
      <c r="N19" s="7">
        <v>0</v>
      </c>
      <c r="O19" s="7">
        <v>0</v>
      </c>
      <c r="P19" s="7">
        <v>0</v>
      </c>
      <c r="Q19" s="7">
        <v>0</v>
      </c>
      <c r="R19" s="7">
        <v>0</v>
      </c>
      <c r="S19" s="7">
        <v>0</v>
      </c>
      <c r="T19" s="8">
        <v>0</v>
      </c>
      <c r="U19" s="22">
        <f t="shared" si="1"/>
        <v>0</v>
      </c>
      <c r="V19" s="23">
        <f t="shared" si="2"/>
        <v>148.78893173522178</v>
      </c>
      <c r="W19" s="23">
        <f t="shared" si="3"/>
        <v>208.2456584203724</v>
      </c>
      <c r="X19" s="23">
        <f t="shared" si="4"/>
        <v>-59.45672668515061</v>
      </c>
      <c r="Y19" s="23">
        <f t="shared" si="5"/>
        <v>48.438548629699994</v>
      </c>
      <c r="Z19" s="23">
        <f t="shared" si="16"/>
        <v>-11.018178055450619</v>
      </c>
      <c r="AA19" s="25">
        <f t="shared" si="6"/>
        <v>-0.05290952108691225</v>
      </c>
      <c r="AB19" s="40">
        <f t="shared" si="20"/>
        <v>1</v>
      </c>
      <c r="AC19" s="23">
        <f t="shared" si="21"/>
        <v>-11.018178055450619</v>
      </c>
      <c r="AD19" s="23"/>
      <c r="AE19" s="23">
        <f t="shared" si="9"/>
        <v>153.029713693899</v>
      </c>
      <c r="AF19" s="23">
        <f t="shared" si="10"/>
        <v>69.09348841926433</v>
      </c>
      <c r="AG19" s="23">
        <f t="shared" si="17"/>
        <v>222.12320211316333</v>
      </c>
      <c r="AH19" s="23">
        <f t="shared" si="11"/>
        <v>208.2456584203724</v>
      </c>
      <c r="AI19" s="23">
        <f t="shared" si="12"/>
        <v>13.877543692790937</v>
      </c>
      <c r="AJ19" s="23">
        <f t="shared" si="18"/>
        <v>48.438548629699994</v>
      </c>
      <c r="AK19" s="23">
        <f t="shared" si="19"/>
        <v>62.31609232249093</v>
      </c>
      <c r="AL19" s="25">
        <f t="shared" si="13"/>
        <v>0.29924317652134363</v>
      </c>
      <c r="AM19" s="40" t="str">
        <f t="shared" si="14"/>
        <v>  </v>
      </c>
      <c r="AN19" s="23">
        <f t="shared" si="15"/>
        <v>0</v>
      </c>
    </row>
    <row r="20" spans="1:40" ht="12.75">
      <c r="A20" s="1" t="s">
        <v>15</v>
      </c>
      <c r="B20" s="3">
        <v>2218</v>
      </c>
      <c r="C20" s="4">
        <v>2218</v>
      </c>
      <c r="D20" s="18">
        <v>2218</v>
      </c>
      <c r="E20" s="5">
        <v>427.33734807966505</v>
      </c>
      <c r="F20" s="5">
        <v>844.3718585652681</v>
      </c>
      <c r="G20" s="5">
        <f t="shared" si="0"/>
        <v>1271.7092066449331</v>
      </c>
      <c r="H20" s="5">
        <v>632.0984639799743</v>
      </c>
      <c r="I20" s="6">
        <v>3000.340398755555</v>
      </c>
      <c r="J20" s="7">
        <v>2558273</v>
      </c>
      <c r="K20" s="7">
        <v>37770.7567</v>
      </c>
      <c r="L20" s="7">
        <v>2369.1231</v>
      </c>
      <c r="M20" s="7">
        <v>0</v>
      </c>
      <c r="N20" s="7">
        <v>0</v>
      </c>
      <c r="O20" s="7">
        <v>0</v>
      </c>
      <c r="P20" s="7">
        <v>0</v>
      </c>
      <c r="Q20" s="7">
        <v>0</v>
      </c>
      <c r="R20" s="7">
        <v>0</v>
      </c>
      <c r="S20" s="7">
        <v>0</v>
      </c>
      <c r="T20" s="8">
        <v>0</v>
      </c>
      <c r="U20" s="22">
        <f t="shared" si="1"/>
        <v>0</v>
      </c>
      <c r="V20" s="23">
        <f t="shared" si="2"/>
        <v>4.222645413446045</v>
      </c>
      <c r="W20" s="23">
        <f t="shared" si="3"/>
        <v>6.654755004439821</v>
      </c>
      <c r="X20" s="23">
        <f t="shared" si="4"/>
        <v>-2.4321095909937753</v>
      </c>
      <c r="Y20" s="23">
        <f t="shared" si="5"/>
        <v>0.22433553579999999</v>
      </c>
      <c r="Z20" s="23">
        <f t="shared" si="16"/>
        <v>-2.2077740551937755</v>
      </c>
      <c r="AA20" s="25">
        <f t="shared" si="6"/>
        <v>-0.33175887823380806</v>
      </c>
      <c r="AB20" s="40">
        <f t="shared" si="20"/>
        <v>1</v>
      </c>
      <c r="AC20" s="23">
        <f t="shared" si="21"/>
        <v>-2.2077740551937755</v>
      </c>
      <c r="AD20" s="23"/>
      <c r="AE20" s="23">
        <f t="shared" si="9"/>
        <v>3.9489114284738465</v>
      </c>
      <c r="AF20" s="23">
        <f t="shared" si="10"/>
        <v>2.4534901879382707</v>
      </c>
      <c r="AG20" s="23">
        <f t="shared" si="17"/>
        <v>6.402401616412117</v>
      </c>
      <c r="AH20" s="23">
        <f t="shared" si="11"/>
        <v>6.654755004439821</v>
      </c>
      <c r="AI20" s="23">
        <f t="shared" si="12"/>
        <v>-0.2523533880277036</v>
      </c>
      <c r="AJ20" s="23">
        <f t="shared" si="18"/>
        <v>0.22433553579999999</v>
      </c>
      <c r="AK20" s="23">
        <f t="shared" si="19"/>
        <v>-0.028017852227703588</v>
      </c>
      <c r="AL20" s="25">
        <f t="shared" si="13"/>
        <v>-0.004210200406928738</v>
      </c>
      <c r="AM20" s="40">
        <f t="shared" si="14"/>
        <v>1</v>
      </c>
      <c r="AN20" s="23">
        <f t="shared" si="15"/>
        <v>-0.028017852227703588</v>
      </c>
    </row>
    <row r="21" spans="1:40" ht="12.75">
      <c r="A21" s="1" t="s">
        <v>16</v>
      </c>
      <c r="B21" s="3">
        <v>5433</v>
      </c>
      <c r="C21" s="4">
        <v>5433</v>
      </c>
      <c r="D21" s="18">
        <v>5433</v>
      </c>
      <c r="E21" s="5">
        <v>751.7382665876462</v>
      </c>
      <c r="F21" s="5">
        <v>1021.2287571371814</v>
      </c>
      <c r="G21" s="5">
        <f t="shared" si="0"/>
        <v>1772.9670237248276</v>
      </c>
      <c r="H21" s="5">
        <v>649.8647396890688</v>
      </c>
      <c r="I21" s="6">
        <v>2724.8449834666662</v>
      </c>
      <c r="J21" s="7">
        <v>28350983</v>
      </c>
      <c r="K21" s="7">
        <v>49171.1345</v>
      </c>
      <c r="L21" s="7">
        <v>4559.7528</v>
      </c>
      <c r="M21" s="7">
        <v>0</v>
      </c>
      <c r="N21" s="7">
        <v>0</v>
      </c>
      <c r="O21" s="7">
        <v>0</v>
      </c>
      <c r="P21" s="7">
        <v>0</v>
      </c>
      <c r="Q21" s="7">
        <v>0</v>
      </c>
      <c r="R21" s="7">
        <v>0</v>
      </c>
      <c r="S21" s="7">
        <v>0</v>
      </c>
      <c r="T21" s="8">
        <v>0</v>
      </c>
      <c r="U21" s="22">
        <f t="shared" si="1"/>
        <v>0</v>
      </c>
      <c r="V21" s="23">
        <f t="shared" si="2"/>
        <v>13.163244970627701</v>
      </c>
      <c r="W21" s="23">
        <f t="shared" si="3"/>
        <v>14.804082795174397</v>
      </c>
      <c r="X21" s="23">
        <f t="shared" si="4"/>
        <v>-1.6408378245466952</v>
      </c>
      <c r="Y21" s="23">
        <f t="shared" si="5"/>
        <v>2.0950016632999997</v>
      </c>
      <c r="Z21" s="23">
        <f t="shared" si="16"/>
        <v>0.45416383875330446</v>
      </c>
      <c r="AA21" s="25">
        <f t="shared" si="6"/>
        <v>0.0306782828113705</v>
      </c>
      <c r="AB21" s="40" t="str">
        <f t="shared" si="20"/>
        <v>  </v>
      </c>
      <c r="AC21" s="23">
        <f t="shared" si="21"/>
        <v>0</v>
      </c>
      <c r="AD21" s="23"/>
      <c r="AE21" s="23">
        <f t="shared" si="9"/>
        <v>13.485541775855781</v>
      </c>
      <c r="AF21" s="23">
        <f t="shared" si="10"/>
        <v>6.178751478778743</v>
      </c>
      <c r="AG21" s="23">
        <f t="shared" si="17"/>
        <v>19.664293254634522</v>
      </c>
      <c r="AH21" s="23">
        <f t="shared" si="11"/>
        <v>14.804082795174397</v>
      </c>
      <c r="AI21" s="23">
        <f t="shared" si="12"/>
        <v>4.860210459460125</v>
      </c>
      <c r="AJ21" s="23">
        <f t="shared" si="18"/>
        <v>2.0950016632999997</v>
      </c>
      <c r="AK21" s="23">
        <f t="shared" si="19"/>
        <v>6.955212122760125</v>
      </c>
      <c r="AL21" s="25">
        <f t="shared" si="13"/>
        <v>0.46981715915742356</v>
      </c>
      <c r="AM21" s="40" t="str">
        <f t="shared" si="14"/>
        <v>  </v>
      </c>
      <c r="AN21" s="23">
        <f t="shared" si="15"/>
        <v>0</v>
      </c>
    </row>
    <row r="22" spans="1:40" ht="12.75">
      <c r="A22" s="1" t="s">
        <v>17</v>
      </c>
      <c r="B22" s="3">
        <v>6813</v>
      </c>
      <c r="C22" s="4">
        <v>6813</v>
      </c>
      <c r="D22" s="18">
        <v>6813</v>
      </c>
      <c r="E22" s="5">
        <v>429.973547874359</v>
      </c>
      <c r="F22" s="5">
        <v>1030.3423302861725</v>
      </c>
      <c r="G22" s="5">
        <f t="shared" si="0"/>
        <v>1460.3158781605314</v>
      </c>
      <c r="H22" s="5">
        <v>690.6559751297934</v>
      </c>
      <c r="I22" s="6">
        <v>2597.6560063999996</v>
      </c>
      <c r="J22" s="7">
        <v>34843948</v>
      </c>
      <c r="K22" s="7">
        <v>52041.025</v>
      </c>
      <c r="L22" s="7">
        <v>1178.19</v>
      </c>
      <c r="M22" s="7">
        <v>3868640</v>
      </c>
      <c r="N22" s="7">
        <v>0</v>
      </c>
      <c r="O22" s="7">
        <v>0</v>
      </c>
      <c r="P22" s="7">
        <v>0</v>
      </c>
      <c r="Q22" s="7">
        <v>0</v>
      </c>
      <c r="R22" s="7">
        <v>0</v>
      </c>
      <c r="S22" s="7">
        <v>0</v>
      </c>
      <c r="T22" s="8">
        <v>0</v>
      </c>
      <c r="U22" s="22">
        <f t="shared" si="1"/>
        <v>0</v>
      </c>
      <c r="V22" s="23">
        <f t="shared" si="2"/>
        <v>14.654571236466984</v>
      </c>
      <c r="W22" s="23">
        <f t="shared" si="3"/>
        <v>17.6978303716032</v>
      </c>
      <c r="X22" s="23">
        <f t="shared" si="4"/>
        <v>-3.043259135136216</v>
      </c>
      <c r="Y22" s="23">
        <f t="shared" si="5"/>
        <v>6.430623470999999</v>
      </c>
      <c r="Z22" s="23">
        <f t="shared" si="16"/>
        <v>3.387364335863783</v>
      </c>
      <c r="AA22" s="25">
        <f t="shared" si="6"/>
        <v>0.1913999775531203</v>
      </c>
      <c r="AB22" s="40" t="str">
        <f t="shared" si="20"/>
        <v>  </v>
      </c>
      <c r="AC22" s="23">
        <f t="shared" si="21"/>
        <v>0</v>
      </c>
      <c r="AD22" s="23"/>
      <c r="AE22" s="23">
        <f t="shared" si="9"/>
        <v>13.92878490907078</v>
      </c>
      <c r="AF22" s="23">
        <f t="shared" si="10"/>
        <v>8.234518527478745</v>
      </c>
      <c r="AG22" s="23">
        <f t="shared" si="17"/>
        <v>22.163303436549526</v>
      </c>
      <c r="AH22" s="23">
        <f t="shared" si="11"/>
        <v>17.6978303716032</v>
      </c>
      <c r="AI22" s="23">
        <f t="shared" si="12"/>
        <v>4.465473064946327</v>
      </c>
      <c r="AJ22" s="23">
        <f t="shared" si="18"/>
        <v>6.430623470999999</v>
      </c>
      <c r="AK22" s="23">
        <f t="shared" si="19"/>
        <v>10.896096535946326</v>
      </c>
      <c r="AL22" s="25">
        <f t="shared" si="13"/>
        <v>0.6156741423756384</v>
      </c>
      <c r="AM22" s="40" t="str">
        <f t="shared" si="14"/>
        <v>  </v>
      </c>
      <c r="AN22" s="23">
        <f t="shared" si="15"/>
        <v>0</v>
      </c>
    </row>
    <row r="23" spans="1:40" ht="12.75">
      <c r="A23" s="1" t="s">
        <v>18</v>
      </c>
      <c r="B23" s="3">
        <v>5462</v>
      </c>
      <c r="C23" s="4">
        <v>5462</v>
      </c>
      <c r="D23" s="18">
        <v>5462</v>
      </c>
      <c r="E23" s="5">
        <v>477.08133904989825</v>
      </c>
      <c r="F23" s="5">
        <v>872.973567354049</v>
      </c>
      <c r="G23" s="5">
        <f t="shared" si="0"/>
        <v>1350.0549064039474</v>
      </c>
      <c r="H23" s="5">
        <v>607.1977875136091</v>
      </c>
      <c r="I23" s="6">
        <v>3017.4732801777773</v>
      </c>
      <c r="J23" s="7">
        <v>17366261</v>
      </c>
      <c r="K23" s="7">
        <v>44315.8874</v>
      </c>
      <c r="L23" s="7">
        <v>3454.3704000000002</v>
      </c>
      <c r="M23" s="7">
        <v>0</v>
      </c>
      <c r="N23" s="7">
        <v>0</v>
      </c>
      <c r="O23" s="7">
        <v>0</v>
      </c>
      <c r="P23" s="7">
        <v>0</v>
      </c>
      <c r="Q23" s="7">
        <v>0</v>
      </c>
      <c r="R23" s="7">
        <v>0</v>
      </c>
      <c r="S23" s="7">
        <v>0</v>
      </c>
      <c r="T23" s="8">
        <v>0</v>
      </c>
      <c r="U23" s="22">
        <f t="shared" si="1"/>
        <v>0</v>
      </c>
      <c r="V23" s="23">
        <f t="shared" si="2"/>
        <v>10.690514214177693</v>
      </c>
      <c r="W23" s="23">
        <f t="shared" si="3"/>
        <v>16.48143905633102</v>
      </c>
      <c r="X23" s="23">
        <f t="shared" si="4"/>
        <v>-5.790924842153327</v>
      </c>
      <c r="Y23" s="23">
        <f t="shared" si="5"/>
        <v>1.2981410497999997</v>
      </c>
      <c r="Z23" s="23">
        <f t="shared" si="16"/>
        <v>-4.492783792353327</v>
      </c>
      <c r="AA23" s="25">
        <f t="shared" si="6"/>
        <v>-0.272596572240912</v>
      </c>
      <c r="AB23" s="40">
        <f t="shared" si="20"/>
        <v>1</v>
      </c>
      <c r="AC23" s="23">
        <f t="shared" si="21"/>
        <v>-4.492783792353327</v>
      </c>
      <c r="AD23" s="23"/>
      <c r="AE23" s="23">
        <f t="shared" si="9"/>
        <v>10.323599858289704</v>
      </c>
      <c r="AF23" s="23">
        <f t="shared" si="10"/>
        <v>5.803900051948833</v>
      </c>
      <c r="AG23" s="23">
        <f t="shared" si="17"/>
        <v>16.127499910238537</v>
      </c>
      <c r="AH23" s="23">
        <f t="shared" si="11"/>
        <v>16.48143905633102</v>
      </c>
      <c r="AI23" s="23">
        <f t="shared" si="12"/>
        <v>-0.35393914609248256</v>
      </c>
      <c r="AJ23" s="23">
        <f t="shared" si="18"/>
        <v>1.2981410497999997</v>
      </c>
      <c r="AK23" s="23">
        <f t="shared" si="19"/>
        <v>0.9442019037075171</v>
      </c>
      <c r="AL23" s="25">
        <f t="shared" si="13"/>
        <v>0.05728880229938541</v>
      </c>
      <c r="AM23" s="40" t="str">
        <f t="shared" si="14"/>
        <v>  </v>
      </c>
      <c r="AN23" s="23">
        <f t="shared" si="15"/>
        <v>0</v>
      </c>
    </row>
    <row r="24" spans="1:40" ht="12.75">
      <c r="A24" s="1" t="s">
        <v>19</v>
      </c>
      <c r="B24" s="3">
        <v>18449</v>
      </c>
      <c r="C24" s="4">
        <v>18450</v>
      </c>
      <c r="D24" s="18">
        <v>18449</v>
      </c>
      <c r="E24" s="5">
        <v>535.6527603846101</v>
      </c>
      <c r="F24" s="5">
        <v>968.2229516033248</v>
      </c>
      <c r="G24" s="5">
        <f t="shared" si="0"/>
        <v>1503.875711987935</v>
      </c>
      <c r="H24" s="5">
        <v>591.1126092621105</v>
      </c>
      <c r="I24" s="6">
        <v>2814.534333866666</v>
      </c>
      <c r="J24" s="7">
        <v>131186102</v>
      </c>
      <c r="K24" s="7">
        <v>94624.2571</v>
      </c>
      <c r="L24" s="7">
        <v>2134.1775000000002</v>
      </c>
      <c r="M24" s="7">
        <v>12604800</v>
      </c>
      <c r="N24" s="7">
        <v>0</v>
      </c>
      <c r="O24" s="7">
        <v>0</v>
      </c>
      <c r="P24" s="7">
        <v>0</v>
      </c>
      <c r="Q24" s="7">
        <v>0</v>
      </c>
      <c r="R24" s="7">
        <v>0</v>
      </c>
      <c r="S24" s="7">
        <v>0</v>
      </c>
      <c r="T24" s="8">
        <v>0</v>
      </c>
      <c r="U24" s="22">
        <f t="shared" si="1"/>
        <v>0</v>
      </c>
      <c r="V24" s="23">
        <f t="shared" si="2"/>
        <v>38.650439538742084</v>
      </c>
      <c r="W24" s="23">
        <f t="shared" si="3"/>
        <v>51.92534392550612</v>
      </c>
      <c r="X24" s="23">
        <f t="shared" si="4"/>
        <v>-13.274904386764035</v>
      </c>
      <c r="Y24" s="23">
        <f t="shared" si="5"/>
        <v>22.1469577786</v>
      </c>
      <c r="Z24" s="23">
        <f t="shared" si="16"/>
        <v>8.872053391835966</v>
      </c>
      <c r="AA24" s="25">
        <f t="shared" si="6"/>
        <v>0.17086171647825998</v>
      </c>
      <c r="AB24" s="40" t="str">
        <f t="shared" si="20"/>
        <v>  </v>
      </c>
      <c r="AC24" s="23">
        <f t="shared" si="21"/>
        <v>0</v>
      </c>
      <c r="AD24" s="23"/>
      <c r="AE24" s="23">
        <f t="shared" si="9"/>
        <v>38.84300421465157</v>
      </c>
      <c r="AF24" s="23">
        <f t="shared" si="10"/>
        <v>19.08451392448418</v>
      </c>
      <c r="AG24" s="23">
        <f t="shared" si="17"/>
        <v>57.927518139135756</v>
      </c>
      <c r="AH24" s="23">
        <f t="shared" si="11"/>
        <v>51.92534392550612</v>
      </c>
      <c r="AI24" s="23">
        <f t="shared" si="12"/>
        <v>6.002174213629637</v>
      </c>
      <c r="AJ24" s="23">
        <f t="shared" si="18"/>
        <v>22.1469577786</v>
      </c>
      <c r="AK24" s="23">
        <f t="shared" si="19"/>
        <v>28.149131992229638</v>
      </c>
      <c r="AL24" s="25">
        <f t="shared" si="13"/>
        <v>0.5421077621096424</v>
      </c>
      <c r="AM24" s="40" t="str">
        <f t="shared" si="14"/>
        <v>  </v>
      </c>
      <c r="AN24" s="23">
        <f t="shared" si="15"/>
        <v>0</v>
      </c>
    </row>
    <row r="25" spans="1:40" ht="12.75">
      <c r="A25" s="1" t="s">
        <v>20</v>
      </c>
      <c r="B25" s="3">
        <v>5155</v>
      </c>
      <c r="C25" s="4">
        <v>5166.13</v>
      </c>
      <c r="D25" s="18">
        <v>5155</v>
      </c>
      <c r="E25" s="5">
        <v>571.4569596479128</v>
      </c>
      <c r="F25" s="5">
        <v>1032.12</v>
      </c>
      <c r="G25" s="5">
        <f t="shared" si="0"/>
        <v>1603.5769596479126</v>
      </c>
      <c r="H25" s="5">
        <v>683.5028856642725</v>
      </c>
      <c r="I25" s="6">
        <v>3220.3364983111105</v>
      </c>
      <c r="J25" s="7">
        <v>23371497</v>
      </c>
      <c r="K25" s="7">
        <v>46970.2017</v>
      </c>
      <c r="L25" s="7">
        <v>1251.1644000000001</v>
      </c>
      <c r="M25" s="7">
        <v>0</v>
      </c>
      <c r="N25" s="7">
        <v>0</v>
      </c>
      <c r="O25" s="7">
        <v>0</v>
      </c>
      <c r="P25" s="7">
        <v>0</v>
      </c>
      <c r="Q25" s="7">
        <v>0</v>
      </c>
      <c r="R25" s="7">
        <v>0</v>
      </c>
      <c r="S25" s="7">
        <v>0</v>
      </c>
      <c r="T25" s="8">
        <v>0</v>
      </c>
      <c r="U25" s="22">
        <f t="shared" si="1"/>
        <v>0</v>
      </c>
      <c r="V25" s="23">
        <f t="shared" si="2"/>
        <v>11.789896602584315</v>
      </c>
      <c r="W25" s="23">
        <f t="shared" si="3"/>
        <v>16.600834648793775</v>
      </c>
      <c r="X25" s="23">
        <f t="shared" si="4"/>
        <v>-4.8109380462094595</v>
      </c>
      <c r="Y25" s="23">
        <f t="shared" si="5"/>
        <v>1.7309691501</v>
      </c>
      <c r="Z25" s="23">
        <f t="shared" si="16"/>
        <v>-3.0799688961094596</v>
      </c>
      <c r="AA25" s="25">
        <f t="shared" si="6"/>
        <v>-0.1855309664404887</v>
      </c>
      <c r="AB25" s="40">
        <f t="shared" si="20"/>
        <v>1</v>
      </c>
      <c r="AC25" s="23">
        <f t="shared" si="21"/>
        <v>-3.0799688961094596</v>
      </c>
      <c r="AD25" s="23"/>
      <c r="AE25" s="23">
        <f t="shared" si="9"/>
        <v>11.573014917778984</v>
      </c>
      <c r="AF25" s="23">
        <f t="shared" si="10"/>
        <v>6.166050407298818</v>
      </c>
      <c r="AG25" s="23">
        <f t="shared" si="17"/>
        <v>17.739065325077803</v>
      </c>
      <c r="AH25" s="23">
        <f t="shared" si="11"/>
        <v>16.600834648793775</v>
      </c>
      <c r="AI25" s="23">
        <f t="shared" si="12"/>
        <v>1.138230676284028</v>
      </c>
      <c r="AJ25" s="23">
        <f t="shared" si="18"/>
        <v>1.7309691501</v>
      </c>
      <c r="AK25" s="23">
        <f t="shared" si="19"/>
        <v>2.869199826384028</v>
      </c>
      <c r="AL25" s="25">
        <f t="shared" si="13"/>
        <v>0.17283467289956445</v>
      </c>
      <c r="AM25" s="40" t="str">
        <f t="shared" si="14"/>
        <v>  </v>
      </c>
      <c r="AN25" s="23">
        <f t="shared" si="15"/>
        <v>0</v>
      </c>
    </row>
    <row r="26" spans="1:40" ht="12.75">
      <c r="A26" s="1" t="s">
        <v>21</v>
      </c>
      <c r="B26" s="3">
        <v>5780</v>
      </c>
      <c r="C26" s="4">
        <v>5799.57</v>
      </c>
      <c r="D26" s="18">
        <v>5780</v>
      </c>
      <c r="E26" s="5">
        <v>510.2789021780284</v>
      </c>
      <c r="F26" s="5">
        <v>1001.4731820697687</v>
      </c>
      <c r="G26" s="5">
        <f t="shared" si="0"/>
        <v>1511.752084247797</v>
      </c>
      <c r="H26" s="5">
        <v>739.9233097130118</v>
      </c>
      <c r="I26" s="6">
        <v>3987.607644799999</v>
      </c>
      <c r="J26" s="7">
        <v>-27049426</v>
      </c>
      <c r="K26" s="7">
        <v>0</v>
      </c>
      <c r="L26" s="7">
        <v>6683.3</v>
      </c>
      <c r="M26" s="7">
        <v>0</v>
      </c>
      <c r="N26" s="7">
        <v>0</v>
      </c>
      <c r="O26" s="7">
        <v>0</v>
      </c>
      <c r="P26" s="7">
        <v>0</v>
      </c>
      <c r="Q26" s="7">
        <v>0</v>
      </c>
      <c r="R26" s="7">
        <v>0</v>
      </c>
      <c r="S26" s="7">
        <v>0</v>
      </c>
      <c r="T26" s="8">
        <v>0</v>
      </c>
      <c r="U26" s="22">
        <f t="shared" si="1"/>
        <v>0</v>
      </c>
      <c r="V26" s="23">
        <f t="shared" si="2"/>
        <v>13.014683777093476</v>
      </c>
      <c r="W26" s="23">
        <f t="shared" si="3"/>
        <v>23.048372186943993</v>
      </c>
      <c r="X26" s="23">
        <f t="shared" si="4"/>
        <v>-10.033688409850518</v>
      </c>
      <c r="Y26" s="23">
        <f t="shared" si="5"/>
        <v>-1.9408753719999998</v>
      </c>
      <c r="Z26" s="23">
        <f t="shared" si="16"/>
        <v>-11.974563781850517</v>
      </c>
      <c r="AA26" s="25">
        <f t="shared" si="6"/>
        <v>-0.5195405421574041</v>
      </c>
      <c r="AB26" s="40">
        <f t="shared" si="20"/>
        <v>1</v>
      </c>
      <c r="AC26" s="23">
        <f t="shared" si="21"/>
        <v>-11.974563781850517</v>
      </c>
      <c r="AD26" s="23"/>
      <c r="AE26" s="23">
        <f t="shared" si="9"/>
        <v>12.233097865733173</v>
      </c>
      <c r="AF26" s="23">
        <f t="shared" si="10"/>
        <v>7.484324277747115</v>
      </c>
      <c r="AG26" s="23">
        <f t="shared" si="17"/>
        <v>19.717422143480288</v>
      </c>
      <c r="AH26" s="23">
        <f t="shared" si="11"/>
        <v>23.048372186943993</v>
      </c>
      <c r="AI26" s="23">
        <f t="shared" si="12"/>
        <v>-3.330950043463705</v>
      </c>
      <c r="AJ26" s="23">
        <f t="shared" si="18"/>
        <v>-1.9408753719999998</v>
      </c>
      <c r="AK26" s="23">
        <f t="shared" si="19"/>
        <v>-5.271825415463705</v>
      </c>
      <c r="AL26" s="25">
        <f t="shared" si="13"/>
        <v>-0.22872875241271873</v>
      </c>
      <c r="AM26" s="40">
        <f t="shared" si="14"/>
        <v>1</v>
      </c>
      <c r="AN26" s="23">
        <f t="shared" si="15"/>
        <v>-5.271825415463705</v>
      </c>
    </row>
    <row r="27" spans="1:40" ht="12.75">
      <c r="A27" s="1" t="s">
        <v>22</v>
      </c>
      <c r="B27" s="3">
        <v>8149</v>
      </c>
      <c r="C27" s="4">
        <v>8180.67</v>
      </c>
      <c r="D27" s="18">
        <v>8149</v>
      </c>
      <c r="E27" s="5">
        <v>413.7596560459703</v>
      </c>
      <c r="F27" s="5">
        <v>972.8857375463799</v>
      </c>
      <c r="G27" s="5">
        <f t="shared" si="0"/>
        <v>1386.6453935923503</v>
      </c>
      <c r="H27" s="5">
        <v>684.4545841783515</v>
      </c>
      <c r="I27" s="6">
        <v>3590.7765943111103</v>
      </c>
      <c r="J27" s="7">
        <v>7506989</v>
      </c>
      <c r="K27" s="7">
        <v>39958.0891</v>
      </c>
      <c r="L27" s="7">
        <v>4685.2</v>
      </c>
      <c r="M27" s="7">
        <v>0</v>
      </c>
      <c r="N27" s="7">
        <v>0</v>
      </c>
      <c r="O27" s="7">
        <v>0</v>
      </c>
      <c r="P27" s="7">
        <v>0</v>
      </c>
      <c r="Q27" s="7">
        <v>0</v>
      </c>
      <c r="R27" s="7">
        <v>0</v>
      </c>
      <c r="S27" s="7">
        <v>0</v>
      </c>
      <c r="T27" s="8">
        <v>0</v>
      </c>
      <c r="U27" s="22">
        <f t="shared" si="1"/>
        <v>0</v>
      </c>
      <c r="V27" s="23">
        <f t="shared" si="2"/>
        <v>16.87739371885345</v>
      </c>
      <c r="W27" s="23">
        <f t="shared" si="3"/>
        <v>29.261238467041238</v>
      </c>
      <c r="X27" s="23">
        <f t="shared" si="4"/>
        <v>-12.383844748187787</v>
      </c>
      <c r="Y27" s="23">
        <f t="shared" si="5"/>
        <v>0.5851464970999999</v>
      </c>
      <c r="Z27" s="23">
        <f t="shared" si="16"/>
        <v>-11.798698251087787</v>
      </c>
      <c r="AA27" s="25">
        <f t="shared" si="6"/>
        <v>-0.40321937379299233</v>
      </c>
      <c r="AB27" s="40">
        <f t="shared" si="20"/>
        <v>1</v>
      </c>
      <c r="AC27" s="23">
        <f t="shared" si="21"/>
        <v>-11.798698251087787</v>
      </c>
      <c r="AD27" s="23"/>
      <c r="AE27" s="23">
        <f t="shared" si="9"/>
        <v>15.819682637337685</v>
      </c>
      <c r="AF27" s="23">
        <f t="shared" si="10"/>
        <v>9.760835711321427</v>
      </c>
      <c r="AG27" s="23">
        <f t="shared" si="17"/>
        <v>25.580518348659112</v>
      </c>
      <c r="AH27" s="23">
        <f t="shared" si="11"/>
        <v>29.261238467041238</v>
      </c>
      <c r="AI27" s="23">
        <f t="shared" si="12"/>
        <v>-3.6807201183821263</v>
      </c>
      <c r="AJ27" s="23">
        <f t="shared" si="18"/>
        <v>0.5851464970999999</v>
      </c>
      <c r="AK27" s="23">
        <f t="shared" si="19"/>
        <v>-3.0955736212821265</v>
      </c>
      <c r="AL27" s="25">
        <f t="shared" si="13"/>
        <v>-0.10579092968907877</v>
      </c>
      <c r="AM27" s="40">
        <f t="shared" si="14"/>
        <v>1</v>
      </c>
      <c r="AN27" s="23">
        <f t="shared" si="15"/>
        <v>-3.0955736212821265</v>
      </c>
    </row>
    <row r="28" spans="1:40" ht="12.75">
      <c r="A28" s="1" t="s">
        <v>23</v>
      </c>
      <c r="B28" s="3">
        <v>9595</v>
      </c>
      <c r="C28" s="4">
        <v>9610</v>
      </c>
      <c r="D28" s="18">
        <v>9595</v>
      </c>
      <c r="E28" s="5">
        <v>787.3484669677895</v>
      </c>
      <c r="F28" s="5">
        <v>1307.82</v>
      </c>
      <c r="G28" s="5">
        <f t="shared" si="0"/>
        <v>2095.1684669677893</v>
      </c>
      <c r="H28" s="5">
        <v>710.4417527861073</v>
      </c>
      <c r="I28" s="6">
        <v>4252.871375999999</v>
      </c>
      <c r="J28" s="7">
        <v>346540867.4425</v>
      </c>
      <c r="K28" s="7">
        <v>189811.0634</v>
      </c>
      <c r="L28" s="7">
        <v>22584.5243</v>
      </c>
      <c r="M28" s="7">
        <v>4320000</v>
      </c>
      <c r="N28" s="7">
        <v>0</v>
      </c>
      <c r="O28" s="7">
        <v>118396</v>
      </c>
      <c r="P28" s="7">
        <v>1092219</v>
      </c>
      <c r="Q28" s="7">
        <v>0</v>
      </c>
      <c r="R28" s="7">
        <v>1199891</v>
      </c>
      <c r="S28" s="7">
        <v>0</v>
      </c>
      <c r="T28" s="8">
        <v>0</v>
      </c>
      <c r="U28" s="22">
        <f t="shared" si="1"/>
        <v>2410506</v>
      </c>
      <c r="V28" s="23">
        <f t="shared" si="2"/>
        <v>26.919830058538636</v>
      </c>
      <c r="W28" s="23">
        <f t="shared" si="3"/>
        <v>40.80630085271999</v>
      </c>
      <c r="X28" s="23">
        <f t="shared" si="4"/>
        <v>-13.886470794181356</v>
      </c>
      <c r="Y28" s="23">
        <f t="shared" si="5"/>
        <v>31.893844043559998</v>
      </c>
      <c r="Z28" s="23">
        <f t="shared" si="16"/>
        <v>18.00737324937864</v>
      </c>
      <c r="AA28" s="25">
        <f t="shared" si="6"/>
        <v>0.4412890380427203</v>
      </c>
      <c r="AB28" s="40" t="str">
        <f t="shared" si="20"/>
        <v>  </v>
      </c>
      <c r="AC28" s="23">
        <f t="shared" si="21"/>
        <v>0</v>
      </c>
      <c r="AD28" s="23"/>
      <c r="AE28" s="23">
        <f t="shared" si="9"/>
        <v>28.14439801677831</v>
      </c>
      <c r="AF28" s="23">
        <f t="shared" si="10"/>
        <v>11.929205081469725</v>
      </c>
      <c r="AG28" s="23">
        <f t="shared" si="17"/>
        <v>40.073603098248036</v>
      </c>
      <c r="AH28" s="23">
        <f t="shared" si="11"/>
        <v>40.80630085271999</v>
      </c>
      <c r="AI28" s="23">
        <f t="shared" si="12"/>
        <v>-0.7326977544719568</v>
      </c>
      <c r="AJ28" s="23">
        <f t="shared" si="18"/>
        <v>31.893844043559998</v>
      </c>
      <c r="AK28" s="23">
        <f t="shared" si="19"/>
        <v>31.16114628908804</v>
      </c>
      <c r="AL28" s="25">
        <f t="shared" si="13"/>
        <v>0.7636356552277627</v>
      </c>
      <c r="AM28" s="40" t="str">
        <f t="shared" si="14"/>
        <v>  </v>
      </c>
      <c r="AN28" s="23">
        <f t="shared" si="15"/>
        <v>0</v>
      </c>
    </row>
    <row r="29" spans="1:40" ht="12.75">
      <c r="A29" s="1" t="s">
        <v>24</v>
      </c>
      <c r="B29" s="3">
        <v>2549</v>
      </c>
      <c r="C29" s="4">
        <v>2559.7</v>
      </c>
      <c r="D29" s="18">
        <v>2549</v>
      </c>
      <c r="E29" s="5">
        <v>509.42415395016894</v>
      </c>
      <c r="F29" s="5">
        <v>995.5110461043788</v>
      </c>
      <c r="G29" s="5">
        <f t="shared" si="0"/>
        <v>1504.9352000545477</v>
      </c>
      <c r="H29" s="5">
        <v>722.8198639317204</v>
      </c>
      <c r="I29" s="6">
        <v>3758.308350044444</v>
      </c>
      <c r="J29" s="7">
        <v>2783881</v>
      </c>
      <c r="K29" s="7">
        <v>37870.4754</v>
      </c>
      <c r="L29" s="7">
        <v>4470.1371</v>
      </c>
      <c r="M29" s="7">
        <v>0</v>
      </c>
      <c r="N29" s="7">
        <v>0</v>
      </c>
      <c r="O29" s="7">
        <v>0</v>
      </c>
      <c r="P29" s="7">
        <v>0</v>
      </c>
      <c r="Q29" s="7">
        <v>0</v>
      </c>
      <c r="R29" s="7">
        <v>0</v>
      </c>
      <c r="S29" s="7">
        <v>0</v>
      </c>
      <c r="T29" s="8">
        <v>0</v>
      </c>
      <c r="U29" s="22">
        <f t="shared" si="1"/>
        <v>0</v>
      </c>
      <c r="V29" s="23">
        <f t="shared" si="2"/>
        <v>5.678547658100998</v>
      </c>
      <c r="W29" s="23">
        <f t="shared" si="3"/>
        <v>9.579927984263287</v>
      </c>
      <c r="X29" s="23">
        <f t="shared" si="4"/>
        <v>-3.9013803261622897</v>
      </c>
      <c r="Y29" s="23">
        <f t="shared" si="5"/>
        <v>0.24278004449999996</v>
      </c>
      <c r="Z29" s="23">
        <f t="shared" si="16"/>
        <v>-3.65860028166229</v>
      </c>
      <c r="AA29" s="25">
        <f t="shared" si="6"/>
        <v>-0.3819026915100179</v>
      </c>
      <c r="AB29" s="40">
        <f t="shared" si="20"/>
        <v>1</v>
      </c>
      <c r="AC29" s="23">
        <f t="shared" si="21"/>
        <v>-3.65860028166229</v>
      </c>
      <c r="AD29" s="23"/>
      <c r="AE29" s="23">
        <f t="shared" si="9"/>
        <v>5.370511754914658</v>
      </c>
      <c r="AF29" s="23">
        <f t="shared" si="10"/>
        <v>3.224318708033422</v>
      </c>
      <c r="AG29" s="23">
        <f t="shared" si="17"/>
        <v>8.59483046294808</v>
      </c>
      <c r="AH29" s="23">
        <f t="shared" si="11"/>
        <v>9.579927984263287</v>
      </c>
      <c r="AI29" s="23">
        <f t="shared" si="12"/>
        <v>-0.9850975213152076</v>
      </c>
      <c r="AJ29" s="23">
        <f t="shared" si="18"/>
        <v>0.24278004449999996</v>
      </c>
      <c r="AK29" s="23">
        <f t="shared" si="19"/>
        <v>-0.7423174768152077</v>
      </c>
      <c r="AL29" s="25">
        <f t="shared" si="13"/>
        <v>-0.0774867491733335</v>
      </c>
      <c r="AM29" s="40">
        <f t="shared" si="14"/>
        <v>1</v>
      </c>
      <c r="AN29" s="23">
        <f t="shared" si="15"/>
        <v>-0.7423174768152077</v>
      </c>
    </row>
    <row r="30" spans="1:40" ht="12.75">
      <c r="A30" s="1" t="s">
        <v>25</v>
      </c>
      <c r="B30" s="3">
        <v>2377</v>
      </c>
      <c r="C30" s="4">
        <v>2377</v>
      </c>
      <c r="D30" s="18">
        <v>2377</v>
      </c>
      <c r="E30" s="5">
        <v>388.33962510936874</v>
      </c>
      <c r="F30" s="5">
        <v>865.3453535396429</v>
      </c>
      <c r="G30" s="5">
        <f t="shared" si="0"/>
        <v>1253.6849786490116</v>
      </c>
      <c r="H30" s="5">
        <v>607.1968132042444</v>
      </c>
      <c r="I30" s="6">
        <v>3192.914707377777</v>
      </c>
      <c r="J30" s="7">
        <v>575899</v>
      </c>
      <c r="K30" s="7">
        <v>36894.5474</v>
      </c>
      <c r="L30" s="7">
        <v>0</v>
      </c>
      <c r="M30" s="7">
        <v>0</v>
      </c>
      <c r="N30" s="7">
        <v>0</v>
      </c>
      <c r="O30" s="7">
        <v>0</v>
      </c>
      <c r="P30" s="7">
        <v>0</v>
      </c>
      <c r="Q30" s="7">
        <v>0</v>
      </c>
      <c r="R30" s="7">
        <v>0</v>
      </c>
      <c r="S30" s="7">
        <v>0</v>
      </c>
      <c r="T30" s="8">
        <v>0</v>
      </c>
      <c r="U30" s="22">
        <f t="shared" si="1"/>
        <v>0</v>
      </c>
      <c r="V30" s="23">
        <f t="shared" si="2"/>
        <v>4.423316019235189</v>
      </c>
      <c r="W30" s="23">
        <f t="shared" si="3"/>
        <v>7.589558259436976</v>
      </c>
      <c r="X30" s="23">
        <f t="shared" si="4"/>
        <v>-3.166242240201787</v>
      </c>
      <c r="Y30" s="23">
        <f t="shared" si="5"/>
        <v>0.0783592754</v>
      </c>
      <c r="Z30" s="23">
        <f t="shared" si="16"/>
        <v>-3.087882964801787</v>
      </c>
      <c r="AA30" s="25">
        <f t="shared" si="6"/>
        <v>-0.4068593795906718</v>
      </c>
      <c r="AB30" s="40">
        <f t="shared" si="20"/>
        <v>1</v>
      </c>
      <c r="AC30" s="23">
        <f t="shared" si="21"/>
        <v>-3.087882964801787</v>
      </c>
      <c r="AD30" s="23"/>
      <c r="AE30" s="23">
        <f t="shared" si="9"/>
        <v>4.172012871948181</v>
      </c>
      <c r="AF30" s="23">
        <f t="shared" si="10"/>
        <v>2.525786943726356</v>
      </c>
      <c r="AG30" s="23">
        <f t="shared" si="17"/>
        <v>6.697799815674537</v>
      </c>
      <c r="AH30" s="23">
        <f t="shared" si="11"/>
        <v>7.589558259436976</v>
      </c>
      <c r="AI30" s="23">
        <f t="shared" si="12"/>
        <v>-0.8917584437624395</v>
      </c>
      <c r="AJ30" s="23">
        <f t="shared" si="18"/>
        <v>0.0783592754</v>
      </c>
      <c r="AK30" s="23">
        <f t="shared" si="19"/>
        <v>-0.8133991683624395</v>
      </c>
      <c r="AL30" s="25">
        <f t="shared" si="13"/>
        <v>-0.10717345338920697</v>
      </c>
      <c r="AM30" s="40">
        <f t="shared" si="14"/>
        <v>1</v>
      </c>
      <c r="AN30" s="23">
        <f t="shared" si="15"/>
        <v>-0.8133991683624395</v>
      </c>
    </row>
    <row r="31" spans="1:40" ht="12.75">
      <c r="A31" s="1" t="s">
        <v>26</v>
      </c>
      <c r="B31" s="3">
        <v>12385</v>
      </c>
      <c r="C31" s="4">
        <v>12385</v>
      </c>
      <c r="D31" s="18">
        <v>12385</v>
      </c>
      <c r="E31" s="5">
        <v>616.730619716365</v>
      </c>
      <c r="F31" s="5">
        <v>1172.86</v>
      </c>
      <c r="G31" s="5">
        <f t="shared" si="0"/>
        <v>1789.590619716365</v>
      </c>
      <c r="H31" s="5">
        <v>708.1729441594119</v>
      </c>
      <c r="I31" s="6">
        <v>3246.8716615111107</v>
      </c>
      <c r="J31" s="7">
        <v>133981119</v>
      </c>
      <c r="K31" s="7">
        <v>95859.6546</v>
      </c>
      <c r="L31" s="7">
        <v>6265.4215</v>
      </c>
      <c r="M31" s="7">
        <v>0</v>
      </c>
      <c r="N31" s="7">
        <v>0</v>
      </c>
      <c r="O31" s="7">
        <v>0</v>
      </c>
      <c r="P31" s="7">
        <v>0</v>
      </c>
      <c r="Q31" s="7">
        <v>0</v>
      </c>
      <c r="R31" s="7">
        <v>0</v>
      </c>
      <c r="S31" s="7">
        <v>0</v>
      </c>
      <c r="T31" s="8">
        <v>0</v>
      </c>
      <c r="U31" s="22">
        <f t="shared" si="1"/>
        <v>0</v>
      </c>
      <c r="V31" s="23">
        <f t="shared" si="2"/>
        <v>30.934801738601497</v>
      </c>
      <c r="W31" s="23">
        <f t="shared" si="3"/>
        <v>40.212505527815104</v>
      </c>
      <c r="X31" s="23">
        <f t="shared" si="4"/>
        <v>-9.277703789213607</v>
      </c>
      <c r="Y31" s="23">
        <f t="shared" si="5"/>
        <v>9.748765644099999</v>
      </c>
      <c r="Z31" s="23">
        <f t="shared" si="16"/>
        <v>0.47106185488639163</v>
      </c>
      <c r="AA31" s="25">
        <f t="shared" si="6"/>
        <v>0.011714312468308069</v>
      </c>
      <c r="AB31" s="40" t="str">
        <f t="shared" si="20"/>
        <v>  </v>
      </c>
      <c r="AC31" s="23">
        <f t="shared" si="21"/>
        <v>0</v>
      </c>
      <c r="AD31" s="23"/>
      <c r="AE31" s="23">
        <f t="shared" si="9"/>
        <v>31.02971175526205</v>
      </c>
      <c r="AF31" s="23">
        <f t="shared" si="10"/>
        <v>15.348763348475053</v>
      </c>
      <c r="AG31" s="23">
        <f t="shared" si="17"/>
        <v>46.3784751037371</v>
      </c>
      <c r="AH31" s="23">
        <f t="shared" si="11"/>
        <v>40.212505527815104</v>
      </c>
      <c r="AI31" s="23">
        <f t="shared" si="12"/>
        <v>6.165969575921999</v>
      </c>
      <c r="AJ31" s="23">
        <f t="shared" si="18"/>
        <v>9.748765644099999</v>
      </c>
      <c r="AK31" s="23">
        <f t="shared" si="19"/>
        <v>15.914735220021997</v>
      </c>
      <c r="AL31" s="25">
        <f t="shared" si="13"/>
        <v>0.3957658198893807</v>
      </c>
      <c r="AM31" s="40" t="str">
        <f t="shared" si="14"/>
        <v>  </v>
      </c>
      <c r="AN31" s="23">
        <f t="shared" si="15"/>
        <v>0</v>
      </c>
    </row>
    <row r="32" spans="1:40" ht="12.75">
      <c r="A32" s="1" t="s">
        <v>27</v>
      </c>
      <c r="B32" s="3">
        <v>28679</v>
      </c>
      <c r="C32" s="4">
        <v>28679</v>
      </c>
      <c r="D32" s="18">
        <v>28679</v>
      </c>
      <c r="E32" s="5">
        <v>662.349018354489</v>
      </c>
      <c r="F32" s="5">
        <v>1066.85</v>
      </c>
      <c r="G32" s="5">
        <f t="shared" si="0"/>
        <v>1729.199018354489</v>
      </c>
      <c r="H32" s="5">
        <v>620.5576212431198</v>
      </c>
      <c r="I32" s="6">
        <v>3080.2546551111104</v>
      </c>
      <c r="J32" s="7">
        <v>200655800</v>
      </c>
      <c r="K32" s="7">
        <v>125329.8636</v>
      </c>
      <c r="L32" s="7">
        <v>48299.8646</v>
      </c>
      <c r="M32" s="7">
        <v>0</v>
      </c>
      <c r="N32" s="7">
        <v>0</v>
      </c>
      <c r="O32" s="7">
        <v>0</v>
      </c>
      <c r="P32" s="7">
        <v>0</v>
      </c>
      <c r="Q32" s="7">
        <v>0</v>
      </c>
      <c r="R32" s="7">
        <v>0</v>
      </c>
      <c r="S32" s="7">
        <v>0</v>
      </c>
      <c r="T32" s="8">
        <v>0</v>
      </c>
      <c r="U32" s="22">
        <f t="shared" si="1"/>
        <v>0</v>
      </c>
      <c r="V32" s="23">
        <f t="shared" si="2"/>
        <v>67.38867066701981</v>
      </c>
      <c r="W32" s="23">
        <f t="shared" si="3"/>
        <v>88.33862325393154</v>
      </c>
      <c r="X32" s="23">
        <f t="shared" si="4"/>
        <v>-20.949952586911735</v>
      </c>
      <c r="Y32" s="23">
        <f t="shared" si="5"/>
        <v>14.620847328200002</v>
      </c>
      <c r="Z32" s="23">
        <f t="shared" si="16"/>
        <v>-6.329105258711733</v>
      </c>
      <c r="AA32" s="25">
        <f t="shared" si="6"/>
        <v>-0.07164595762963799</v>
      </c>
      <c r="AB32" s="40">
        <f t="shared" si="20"/>
        <v>1</v>
      </c>
      <c r="AC32" s="23">
        <f t="shared" si="21"/>
        <v>-6.329105258711733</v>
      </c>
      <c r="AD32" s="23"/>
      <c r="AE32" s="23">
        <f t="shared" si="9"/>
        <v>69.42837810634374</v>
      </c>
      <c r="AF32" s="23">
        <f t="shared" si="10"/>
        <v>31.14470103435501</v>
      </c>
      <c r="AG32" s="23">
        <f t="shared" si="17"/>
        <v>100.57307914069875</v>
      </c>
      <c r="AH32" s="23">
        <f t="shared" si="11"/>
        <v>88.33862325393154</v>
      </c>
      <c r="AI32" s="23">
        <f t="shared" si="12"/>
        <v>12.234455886767208</v>
      </c>
      <c r="AJ32" s="23">
        <f t="shared" si="18"/>
        <v>14.620847328200002</v>
      </c>
      <c r="AK32" s="23">
        <f t="shared" si="19"/>
        <v>26.855303214967208</v>
      </c>
      <c r="AL32" s="25">
        <f t="shared" si="13"/>
        <v>0.3040040949899228</v>
      </c>
      <c r="AM32" s="40" t="str">
        <f t="shared" si="14"/>
        <v>  </v>
      </c>
      <c r="AN32" s="23">
        <f t="shared" si="15"/>
        <v>0</v>
      </c>
    </row>
    <row r="33" spans="1:40" ht="12.75">
      <c r="A33" s="1" t="s">
        <v>28</v>
      </c>
      <c r="B33" s="3">
        <v>0</v>
      </c>
      <c r="C33" s="4">
        <v>0</v>
      </c>
      <c r="D33" s="18">
        <v>0</v>
      </c>
      <c r="E33" s="5">
        <v>0</v>
      </c>
      <c r="F33" s="5">
        <v>0</v>
      </c>
      <c r="G33" s="5">
        <f t="shared" si="0"/>
        <v>0</v>
      </c>
      <c r="H33" s="5">
        <v>0</v>
      </c>
      <c r="I33" s="6">
        <v>0</v>
      </c>
      <c r="J33" s="7">
        <v>0</v>
      </c>
      <c r="K33" s="7">
        <v>0</v>
      </c>
      <c r="L33" s="7">
        <v>0</v>
      </c>
      <c r="M33" s="7">
        <v>0</v>
      </c>
      <c r="N33" s="7">
        <v>0</v>
      </c>
      <c r="O33" s="7">
        <v>0</v>
      </c>
      <c r="P33" s="7">
        <v>0</v>
      </c>
      <c r="Q33" s="7">
        <v>0</v>
      </c>
      <c r="R33" s="7">
        <v>0</v>
      </c>
      <c r="S33" s="7">
        <v>0</v>
      </c>
      <c r="T33" s="8">
        <v>0</v>
      </c>
      <c r="U33" s="22">
        <f t="shared" si="1"/>
        <v>0</v>
      </c>
      <c r="V33" s="23">
        <f t="shared" si="2"/>
        <v>0</v>
      </c>
      <c r="W33" s="23">
        <f t="shared" si="3"/>
        <v>0</v>
      </c>
      <c r="X33" s="23">
        <f t="shared" si="4"/>
        <v>0</v>
      </c>
      <c r="Y33" s="23">
        <f t="shared" si="5"/>
        <v>0</v>
      </c>
      <c r="Z33" s="23">
        <f t="shared" si="16"/>
        <v>0</v>
      </c>
      <c r="AA33" s="25"/>
      <c r="AB33" s="40" t="str">
        <f t="shared" si="20"/>
        <v>  </v>
      </c>
      <c r="AC33" s="23">
        <f t="shared" si="21"/>
        <v>0</v>
      </c>
      <c r="AD33" s="23"/>
      <c r="AE33" s="23">
        <f t="shared" si="9"/>
        <v>0</v>
      </c>
      <c r="AF33" s="23">
        <f t="shared" si="10"/>
        <v>0</v>
      </c>
      <c r="AG33" s="23">
        <f t="shared" si="17"/>
        <v>0</v>
      </c>
      <c r="AH33" s="23">
        <f t="shared" si="11"/>
        <v>0</v>
      </c>
      <c r="AI33" s="23">
        <f t="shared" si="12"/>
        <v>0</v>
      </c>
      <c r="AJ33" s="23">
        <f t="shared" si="18"/>
        <v>0</v>
      </c>
      <c r="AK33" s="23">
        <f t="shared" si="19"/>
        <v>0</v>
      </c>
      <c r="AL33" s="25"/>
      <c r="AM33" s="40" t="str">
        <f t="shared" si="14"/>
        <v>  </v>
      </c>
      <c r="AN33" s="23">
        <f t="shared" si="15"/>
        <v>0</v>
      </c>
    </row>
    <row r="34" spans="1:40" ht="12.75">
      <c r="A34" s="1" t="s">
        <v>29</v>
      </c>
      <c r="B34" s="3">
        <v>4642</v>
      </c>
      <c r="C34" s="4">
        <v>4642</v>
      </c>
      <c r="D34" s="18">
        <v>4642</v>
      </c>
      <c r="E34" s="5">
        <v>439.44954863577215</v>
      </c>
      <c r="F34" s="5">
        <v>892.1263003659473</v>
      </c>
      <c r="G34" s="5">
        <f t="shared" si="0"/>
        <v>1331.5758490017195</v>
      </c>
      <c r="H34" s="5">
        <v>613.4459111168688</v>
      </c>
      <c r="I34" s="6">
        <v>2889.867394844444</v>
      </c>
      <c r="J34" s="7">
        <v>15736917</v>
      </c>
      <c r="K34" s="7">
        <v>43595.7173</v>
      </c>
      <c r="L34" s="7">
        <v>2669.186</v>
      </c>
      <c r="M34" s="7">
        <v>0</v>
      </c>
      <c r="N34" s="7">
        <v>0</v>
      </c>
      <c r="O34" s="7">
        <v>0</v>
      </c>
      <c r="P34" s="7">
        <v>0</v>
      </c>
      <c r="Q34" s="7">
        <v>0</v>
      </c>
      <c r="R34" s="7">
        <v>0</v>
      </c>
      <c r="S34" s="7">
        <v>0</v>
      </c>
      <c r="T34" s="8">
        <v>0</v>
      </c>
      <c r="U34" s="22">
        <f t="shared" si="1"/>
        <v>0</v>
      </c>
      <c r="V34" s="23">
        <f t="shared" si="2"/>
        <v>9.028791010470487</v>
      </c>
      <c r="W34" s="23">
        <f t="shared" si="3"/>
        <v>13.41476444686791</v>
      </c>
      <c r="X34" s="23">
        <f t="shared" si="4"/>
        <v>-4.385973436397423</v>
      </c>
      <c r="Y34" s="23">
        <f t="shared" si="5"/>
        <v>1.1793229272999999</v>
      </c>
      <c r="Z34" s="23">
        <f t="shared" si="16"/>
        <v>-3.206650509097423</v>
      </c>
      <c r="AA34" s="25">
        <f t="shared" si="6"/>
        <v>-0.23903889790969193</v>
      </c>
      <c r="AB34" s="40">
        <f t="shared" si="20"/>
        <v>1</v>
      </c>
      <c r="AC34" s="23">
        <f t="shared" si="21"/>
        <v>-3.206650509097423</v>
      </c>
      <c r="AD34" s="23"/>
      <c r="AE34" s="23">
        <f t="shared" si="9"/>
        <v>8.653645127492373</v>
      </c>
      <c r="AF34" s="23">
        <f t="shared" si="10"/>
        <v>4.983327858957884</v>
      </c>
      <c r="AG34" s="23">
        <f t="shared" si="17"/>
        <v>13.636972986450257</v>
      </c>
      <c r="AH34" s="23">
        <f t="shared" si="11"/>
        <v>13.41476444686791</v>
      </c>
      <c r="AI34" s="23">
        <f t="shared" si="12"/>
        <v>0.222208539582347</v>
      </c>
      <c r="AJ34" s="23">
        <f t="shared" si="18"/>
        <v>1.1793229272999999</v>
      </c>
      <c r="AK34" s="23">
        <f t="shared" si="19"/>
        <v>1.4015314668823469</v>
      </c>
      <c r="AL34" s="25">
        <f t="shared" si="13"/>
        <v>0.10447678544289143</v>
      </c>
      <c r="AM34" s="40" t="str">
        <f t="shared" si="14"/>
        <v>  </v>
      </c>
      <c r="AN34" s="23">
        <f t="shared" si="15"/>
        <v>0</v>
      </c>
    </row>
    <row r="35" spans="1:40" ht="12.75">
      <c r="A35" s="1" t="s">
        <v>30</v>
      </c>
      <c r="B35" s="3">
        <v>8382</v>
      </c>
      <c r="C35" s="4">
        <v>8382.5</v>
      </c>
      <c r="D35" s="18">
        <v>8382</v>
      </c>
      <c r="E35" s="5">
        <v>485.9610848969761</v>
      </c>
      <c r="F35" s="5">
        <v>932.4940874333878</v>
      </c>
      <c r="G35" s="5">
        <f t="shared" si="0"/>
        <v>1418.455172330364</v>
      </c>
      <c r="H35" s="5">
        <v>584.2039030992207</v>
      </c>
      <c r="I35" s="6">
        <v>2908.9537498666664</v>
      </c>
      <c r="J35" s="7">
        <v>51932578.6691</v>
      </c>
      <c r="K35" s="7">
        <v>59594.1998</v>
      </c>
      <c r="L35" s="7">
        <v>10628.514000000001</v>
      </c>
      <c r="M35" s="7">
        <v>0</v>
      </c>
      <c r="N35" s="7">
        <v>0</v>
      </c>
      <c r="O35" s="7">
        <v>85</v>
      </c>
      <c r="P35" s="7">
        <v>0</v>
      </c>
      <c r="Q35" s="7">
        <v>0</v>
      </c>
      <c r="R35" s="7">
        <v>0</v>
      </c>
      <c r="S35" s="7">
        <v>0</v>
      </c>
      <c r="T35" s="8">
        <v>0</v>
      </c>
      <c r="U35" s="22">
        <f t="shared" si="1"/>
        <v>85</v>
      </c>
      <c r="V35" s="23">
        <f t="shared" si="2"/>
        <v>16.786288370250777</v>
      </c>
      <c r="W35" s="23">
        <f t="shared" si="3"/>
        <v>24.382850331382397</v>
      </c>
      <c r="X35" s="23">
        <f t="shared" si="4"/>
        <v>-7.59656196113162</v>
      </c>
      <c r="Y35" s="23">
        <f t="shared" si="5"/>
        <v>3.8094533779752</v>
      </c>
      <c r="Z35" s="23">
        <f t="shared" si="16"/>
        <v>-3.78710858315642</v>
      </c>
      <c r="AA35" s="25">
        <f t="shared" si="6"/>
        <v>-0.15531853461291817</v>
      </c>
      <c r="AB35" s="40">
        <f t="shared" si="20"/>
        <v>1</v>
      </c>
      <c r="AC35" s="23">
        <f t="shared" si="21"/>
        <v>-3.78710858315642</v>
      </c>
      <c r="AD35" s="23"/>
      <c r="AE35" s="23">
        <f t="shared" si="9"/>
        <v>16.645287756262356</v>
      </c>
      <c r="AF35" s="23">
        <f t="shared" si="10"/>
        <v>8.56939495261092</v>
      </c>
      <c r="AG35" s="23">
        <f t="shared" si="17"/>
        <v>25.214682708873276</v>
      </c>
      <c r="AH35" s="23">
        <f t="shared" si="11"/>
        <v>24.382850331382397</v>
      </c>
      <c r="AI35" s="23">
        <f t="shared" si="12"/>
        <v>0.8318323774908798</v>
      </c>
      <c r="AJ35" s="23">
        <f t="shared" si="18"/>
        <v>3.8094533779752</v>
      </c>
      <c r="AK35" s="23">
        <f t="shared" si="19"/>
        <v>4.64128575546608</v>
      </c>
      <c r="AL35" s="25">
        <f t="shared" si="13"/>
        <v>0.1903504181171316</v>
      </c>
      <c r="AM35" s="40" t="str">
        <f t="shared" si="14"/>
        <v>  </v>
      </c>
      <c r="AN35" s="23">
        <f t="shared" si="15"/>
        <v>0</v>
      </c>
    </row>
    <row r="36" spans="1:40" ht="12.75">
      <c r="A36" s="1" t="s">
        <v>31</v>
      </c>
      <c r="B36" s="3">
        <v>7524</v>
      </c>
      <c r="C36" s="4">
        <v>7567.56</v>
      </c>
      <c r="D36" s="18">
        <v>7524</v>
      </c>
      <c r="E36" s="5">
        <v>493.4858263733308</v>
      </c>
      <c r="F36" s="5">
        <v>954.43</v>
      </c>
      <c r="G36" s="5">
        <f t="shared" si="0"/>
        <v>1447.9158263733307</v>
      </c>
      <c r="H36" s="5">
        <v>658.2645002235747</v>
      </c>
      <c r="I36" s="6">
        <v>3879.7034570666665</v>
      </c>
      <c r="J36" s="7">
        <v>10473256</v>
      </c>
      <c r="K36" s="7">
        <v>41269.1792</v>
      </c>
      <c r="L36" s="7">
        <v>7200.3256</v>
      </c>
      <c r="M36" s="7">
        <v>0</v>
      </c>
      <c r="N36" s="7">
        <v>0</v>
      </c>
      <c r="O36" s="7">
        <v>0</v>
      </c>
      <c r="P36" s="7">
        <v>0</v>
      </c>
      <c r="Q36" s="7">
        <v>0</v>
      </c>
      <c r="R36" s="7">
        <v>0</v>
      </c>
      <c r="S36" s="7">
        <v>0</v>
      </c>
      <c r="T36" s="8">
        <v>0</v>
      </c>
      <c r="U36" s="22">
        <f t="shared" si="1"/>
        <v>0</v>
      </c>
      <c r="V36" s="23">
        <f t="shared" si="2"/>
        <v>15.846900777315117</v>
      </c>
      <c r="W36" s="23">
        <f t="shared" si="3"/>
        <v>29.1908888109696</v>
      </c>
      <c r="X36" s="23">
        <f t="shared" si="4"/>
        <v>-13.343988033654483</v>
      </c>
      <c r="Y36" s="23">
        <f t="shared" si="5"/>
        <v>0.8025439367999999</v>
      </c>
      <c r="Z36" s="23">
        <f t="shared" si="16"/>
        <v>-12.541444096854484</v>
      </c>
      <c r="AA36" s="25">
        <f t="shared" si="6"/>
        <v>-0.42963556807292397</v>
      </c>
      <c r="AB36" s="40">
        <f t="shared" si="20"/>
        <v>1</v>
      </c>
      <c r="AC36" s="23">
        <f t="shared" si="21"/>
        <v>-12.541444096854484</v>
      </c>
      <c r="AD36" s="23"/>
      <c r="AE36" s="23">
        <f t="shared" si="9"/>
        <v>15.251766148686114</v>
      </c>
      <c r="AF36" s="23">
        <f t="shared" si="10"/>
        <v>8.667368674443809</v>
      </c>
      <c r="AG36" s="23">
        <f t="shared" si="17"/>
        <v>23.919134823129923</v>
      </c>
      <c r="AH36" s="23">
        <f t="shared" si="11"/>
        <v>29.1908888109696</v>
      </c>
      <c r="AI36" s="23">
        <f t="shared" si="12"/>
        <v>-5.271753987839677</v>
      </c>
      <c r="AJ36" s="23">
        <f t="shared" si="18"/>
        <v>0.8025439367999999</v>
      </c>
      <c r="AK36" s="23">
        <f t="shared" si="19"/>
        <v>-4.469210051039677</v>
      </c>
      <c r="AL36" s="25">
        <f t="shared" si="13"/>
        <v>-0.15310291097954506</v>
      </c>
      <c r="AM36" s="40">
        <f t="shared" si="14"/>
        <v>1</v>
      </c>
      <c r="AN36" s="23">
        <f t="shared" si="15"/>
        <v>-4.469210051039677</v>
      </c>
    </row>
    <row r="37" spans="1:40" ht="12.75">
      <c r="A37" s="1" t="s">
        <v>32</v>
      </c>
      <c r="B37" s="3">
        <v>24414</v>
      </c>
      <c r="C37" s="4">
        <v>24414</v>
      </c>
      <c r="D37" s="18">
        <v>23819</v>
      </c>
      <c r="E37" s="5">
        <v>1112.1508074190724</v>
      </c>
      <c r="F37" s="5">
        <v>1593.22</v>
      </c>
      <c r="G37" s="5">
        <f t="shared" si="0"/>
        <v>2705.3708074190727</v>
      </c>
      <c r="H37" s="5">
        <v>811.2699479138013</v>
      </c>
      <c r="I37" s="6">
        <v>4445.3940936888885</v>
      </c>
      <c r="J37" s="7">
        <v>523110271</v>
      </c>
      <c r="K37" s="7">
        <v>267854.7398</v>
      </c>
      <c r="L37" s="7">
        <v>5526.5379</v>
      </c>
      <c r="M37" s="7">
        <v>0</v>
      </c>
      <c r="N37" s="7">
        <v>6824382</v>
      </c>
      <c r="O37" s="7">
        <v>2334887</v>
      </c>
      <c r="P37" s="7">
        <v>507897</v>
      </c>
      <c r="Q37" s="7">
        <v>750</v>
      </c>
      <c r="R37" s="7">
        <v>4994464</v>
      </c>
      <c r="S37" s="7">
        <v>1407</v>
      </c>
      <c r="T37" s="8">
        <v>0</v>
      </c>
      <c r="U37" s="22">
        <f t="shared" si="1"/>
        <v>7839405</v>
      </c>
      <c r="V37" s="23">
        <f t="shared" si="2"/>
        <v>83.76286615127373</v>
      </c>
      <c r="W37" s="23">
        <f t="shared" si="3"/>
        <v>105.88484191757563</v>
      </c>
      <c r="X37" s="23">
        <f t="shared" si="4"/>
        <v>-22.1219757663019</v>
      </c>
      <c r="Y37" s="23">
        <f t="shared" si="5"/>
        <v>52.601107789699995</v>
      </c>
      <c r="Z37" s="23">
        <f t="shared" si="16"/>
        <v>30.479132023398094</v>
      </c>
      <c r="AA37" s="25">
        <f t="shared" si="6"/>
        <v>0.2878517025800925</v>
      </c>
      <c r="AB37" s="40" t="str">
        <f t="shared" si="20"/>
        <v>  </v>
      </c>
      <c r="AC37" s="23">
        <f t="shared" si="21"/>
        <v>0</v>
      </c>
      <c r="AD37" s="23"/>
      <c r="AE37" s="23">
        <f t="shared" si="9"/>
        <v>90.21491816668085</v>
      </c>
      <c r="AF37" s="23">
        <f t="shared" si="10"/>
        <v>33.816368056377954</v>
      </c>
      <c r="AG37" s="23">
        <f t="shared" si="17"/>
        <v>124.0312862230588</v>
      </c>
      <c r="AH37" s="23">
        <f t="shared" si="11"/>
        <v>105.88484191757563</v>
      </c>
      <c r="AI37" s="23">
        <f t="shared" si="12"/>
        <v>18.146444305483172</v>
      </c>
      <c r="AJ37" s="23">
        <f t="shared" si="18"/>
        <v>52.601107789699995</v>
      </c>
      <c r="AK37" s="23">
        <f t="shared" si="19"/>
        <v>70.74755209518317</v>
      </c>
      <c r="AL37" s="25">
        <f t="shared" si="13"/>
        <v>0.6681556190097113</v>
      </c>
      <c r="AM37" s="40" t="str">
        <f t="shared" si="14"/>
        <v>  </v>
      </c>
      <c r="AN37" s="23">
        <f t="shared" si="15"/>
        <v>0</v>
      </c>
    </row>
    <row r="38" spans="1:40" ht="12.75">
      <c r="A38" s="1" t="s">
        <v>33</v>
      </c>
      <c r="B38" s="3">
        <v>5658</v>
      </c>
      <c r="C38" s="4">
        <v>5658</v>
      </c>
      <c r="D38" s="18">
        <v>5658</v>
      </c>
      <c r="E38" s="5">
        <v>466.33095810600855</v>
      </c>
      <c r="F38" s="5">
        <v>896.5060989885545</v>
      </c>
      <c r="G38" s="5">
        <f t="shared" si="0"/>
        <v>1362.837057094563</v>
      </c>
      <c r="H38" s="5">
        <v>612.61475517803</v>
      </c>
      <c r="I38" s="6">
        <v>2852.3267135999995</v>
      </c>
      <c r="J38" s="7">
        <v>24733535</v>
      </c>
      <c r="K38" s="7">
        <v>47572.2225</v>
      </c>
      <c r="L38" s="7">
        <v>7150.045099999999</v>
      </c>
      <c r="M38" s="7">
        <v>0</v>
      </c>
      <c r="N38" s="7">
        <v>0</v>
      </c>
      <c r="O38" s="7">
        <v>0</v>
      </c>
      <c r="P38" s="7">
        <v>0</v>
      </c>
      <c r="Q38" s="7">
        <v>0</v>
      </c>
      <c r="R38" s="7">
        <v>0</v>
      </c>
      <c r="S38" s="7">
        <v>0</v>
      </c>
      <c r="T38" s="8">
        <v>0</v>
      </c>
      <c r="U38" s="22">
        <f t="shared" si="1"/>
        <v>0</v>
      </c>
      <c r="V38" s="23">
        <f t="shared" si="2"/>
        <v>11.177106353838331</v>
      </c>
      <c r="W38" s="23">
        <f t="shared" si="3"/>
        <v>16.138464545548796</v>
      </c>
      <c r="X38" s="23">
        <f t="shared" si="4"/>
        <v>-4.961358191710465</v>
      </c>
      <c r="Y38" s="23">
        <f t="shared" si="5"/>
        <v>1.8355367875999997</v>
      </c>
      <c r="Z38" s="23">
        <f t="shared" si="16"/>
        <v>-3.1258214041104653</v>
      </c>
      <c r="AA38" s="25">
        <f t="shared" si="6"/>
        <v>-0.19368765815906622</v>
      </c>
      <c r="AB38" s="40">
        <f t="shared" si="20"/>
        <v>1</v>
      </c>
      <c r="AC38" s="23">
        <f t="shared" si="21"/>
        <v>-3.1258214041104653</v>
      </c>
      <c r="AD38" s="23"/>
      <c r="AE38" s="23">
        <f t="shared" si="9"/>
        <v>10.795304896657454</v>
      </c>
      <c r="AF38" s="23">
        <f t="shared" si="10"/>
        <v>6.065804998395263</v>
      </c>
      <c r="AG38" s="23">
        <f t="shared" si="17"/>
        <v>16.861109895052717</v>
      </c>
      <c r="AH38" s="23">
        <f t="shared" si="11"/>
        <v>16.138464545548796</v>
      </c>
      <c r="AI38" s="23">
        <f t="shared" si="12"/>
        <v>0.7226453495039209</v>
      </c>
      <c r="AJ38" s="23">
        <f t="shared" si="18"/>
        <v>1.8355367875999997</v>
      </c>
      <c r="AK38" s="23">
        <f t="shared" si="19"/>
        <v>2.5581821371039206</v>
      </c>
      <c r="AL38" s="25">
        <f t="shared" si="13"/>
        <v>0.15851459287739375</v>
      </c>
      <c r="AM38" s="40" t="str">
        <f t="shared" si="14"/>
        <v>  </v>
      </c>
      <c r="AN38" s="23">
        <f t="shared" si="15"/>
        <v>0</v>
      </c>
    </row>
    <row r="39" spans="1:40" ht="12.75">
      <c r="A39" s="1" t="s">
        <v>34</v>
      </c>
      <c r="B39" s="3">
        <v>5300</v>
      </c>
      <c r="C39" s="4">
        <v>5308</v>
      </c>
      <c r="D39" s="18">
        <v>5300</v>
      </c>
      <c r="E39" s="5">
        <v>476.0520248450839</v>
      </c>
      <c r="F39" s="5">
        <v>1070.4337294479164</v>
      </c>
      <c r="G39" s="5">
        <f t="shared" si="0"/>
        <v>1546.4857542930004</v>
      </c>
      <c r="H39" s="5">
        <v>713.5022950074796</v>
      </c>
      <c r="I39" s="6">
        <v>3431.249723199999</v>
      </c>
      <c r="J39" s="7">
        <v>15078422</v>
      </c>
      <c r="K39" s="7">
        <v>43304.6625</v>
      </c>
      <c r="L39" s="7">
        <v>7319.040300000001</v>
      </c>
      <c r="M39" s="7">
        <v>0</v>
      </c>
      <c r="N39" s="7">
        <v>0</v>
      </c>
      <c r="O39" s="7">
        <v>0</v>
      </c>
      <c r="P39" s="7">
        <v>0</v>
      </c>
      <c r="Q39" s="7">
        <v>0</v>
      </c>
      <c r="R39" s="7">
        <v>0</v>
      </c>
      <c r="S39" s="7">
        <v>0</v>
      </c>
      <c r="T39" s="8">
        <v>0</v>
      </c>
      <c r="U39" s="22">
        <f t="shared" si="1"/>
        <v>0</v>
      </c>
      <c r="V39" s="23">
        <f t="shared" si="2"/>
        <v>11.977936661292544</v>
      </c>
      <c r="W39" s="23">
        <f t="shared" si="3"/>
        <v>18.185623532959994</v>
      </c>
      <c r="X39" s="23">
        <f t="shared" si="4"/>
        <v>-6.20768687166745</v>
      </c>
      <c r="Y39" s="23">
        <f t="shared" si="5"/>
        <v>1.1362700868</v>
      </c>
      <c r="Z39" s="23">
        <f t="shared" si="16"/>
        <v>-5.07141678486745</v>
      </c>
      <c r="AA39" s="25">
        <f t="shared" si="6"/>
        <v>-0.27886955735534236</v>
      </c>
      <c r="AB39" s="40">
        <f t="shared" si="20"/>
        <v>1</v>
      </c>
      <c r="AC39" s="23">
        <f t="shared" si="21"/>
        <v>-5.07141678486745</v>
      </c>
      <c r="AD39" s="23"/>
      <c r="AE39" s="23">
        <f t="shared" si="9"/>
        <v>11.474924296854063</v>
      </c>
      <c r="AF39" s="23">
        <f t="shared" si="10"/>
        <v>6.617733786194373</v>
      </c>
      <c r="AG39" s="23">
        <f t="shared" si="17"/>
        <v>18.092658083048434</v>
      </c>
      <c r="AH39" s="23">
        <f t="shared" si="11"/>
        <v>18.185623532959994</v>
      </c>
      <c r="AI39" s="23">
        <f t="shared" si="12"/>
        <v>-0.09296544991155997</v>
      </c>
      <c r="AJ39" s="23">
        <f t="shared" si="18"/>
        <v>1.1362700868</v>
      </c>
      <c r="AK39" s="23">
        <f t="shared" si="19"/>
        <v>1.04330463688844</v>
      </c>
      <c r="AL39" s="25">
        <f t="shared" si="13"/>
        <v>0.057369747866908904</v>
      </c>
      <c r="AM39" s="40" t="str">
        <f t="shared" si="14"/>
        <v>  </v>
      </c>
      <c r="AN39" s="23">
        <f t="shared" si="15"/>
        <v>0</v>
      </c>
    </row>
    <row r="40" spans="1:40" ht="12.75">
      <c r="A40" s="1" t="s">
        <v>35</v>
      </c>
      <c r="B40" s="3">
        <v>3559</v>
      </c>
      <c r="C40" s="4">
        <v>3561</v>
      </c>
      <c r="D40" s="18">
        <v>3559</v>
      </c>
      <c r="E40" s="5">
        <v>416.1578127784477</v>
      </c>
      <c r="F40" s="5">
        <v>851.66</v>
      </c>
      <c r="G40" s="5">
        <f t="shared" si="0"/>
        <v>1267.8178127784477</v>
      </c>
      <c r="H40" s="5">
        <v>612.2885743597344</v>
      </c>
      <c r="I40" s="6">
        <v>2855.375737066666</v>
      </c>
      <c r="J40" s="7">
        <v>4636481</v>
      </c>
      <c r="K40" s="7">
        <v>38689.3246</v>
      </c>
      <c r="L40" s="7">
        <v>692.692</v>
      </c>
      <c r="M40" s="7">
        <v>0</v>
      </c>
      <c r="N40" s="7">
        <v>0</v>
      </c>
      <c r="O40" s="7">
        <v>0</v>
      </c>
      <c r="P40" s="7">
        <v>0</v>
      </c>
      <c r="Q40" s="7">
        <v>0</v>
      </c>
      <c r="R40" s="7">
        <v>0</v>
      </c>
      <c r="S40" s="7">
        <v>0</v>
      </c>
      <c r="T40" s="8">
        <v>0</v>
      </c>
      <c r="U40" s="22">
        <f t="shared" si="1"/>
        <v>0</v>
      </c>
      <c r="V40" s="23">
        <f t="shared" si="2"/>
        <v>6.69129863182479</v>
      </c>
      <c r="W40" s="23">
        <f t="shared" si="3"/>
        <v>10.162282248220263</v>
      </c>
      <c r="X40" s="23">
        <f t="shared" si="4"/>
        <v>-3.4709836163954737</v>
      </c>
      <c r="Y40" s="23">
        <f t="shared" si="5"/>
        <v>0.37320864859999997</v>
      </c>
      <c r="Z40" s="23">
        <f t="shared" si="16"/>
        <v>-3.097774967795474</v>
      </c>
      <c r="AA40" s="25">
        <f t="shared" si="6"/>
        <v>-0.3048306366749449</v>
      </c>
      <c r="AB40" s="40">
        <f t="shared" si="20"/>
        <v>1</v>
      </c>
      <c r="AC40" s="23">
        <f t="shared" si="21"/>
        <v>-3.097774967795474</v>
      </c>
      <c r="AD40" s="23"/>
      <c r="AE40" s="23">
        <f t="shared" si="9"/>
        <v>6.3170290339498925</v>
      </c>
      <c r="AF40" s="23">
        <f t="shared" si="10"/>
        <v>3.813486313256016</v>
      </c>
      <c r="AG40" s="23">
        <f t="shared" si="17"/>
        <v>10.130515347205908</v>
      </c>
      <c r="AH40" s="23">
        <f t="shared" si="11"/>
        <v>10.162282248220263</v>
      </c>
      <c r="AI40" s="23">
        <f t="shared" si="12"/>
        <v>-0.03176690101435575</v>
      </c>
      <c r="AJ40" s="23">
        <f t="shared" si="18"/>
        <v>0.37320864859999997</v>
      </c>
      <c r="AK40" s="23">
        <f t="shared" si="19"/>
        <v>0.3414417475856442</v>
      </c>
      <c r="AL40" s="25">
        <f t="shared" si="13"/>
        <v>0.03359892386825228</v>
      </c>
      <c r="AM40" s="40" t="str">
        <f t="shared" si="14"/>
        <v>  </v>
      </c>
      <c r="AN40" s="23">
        <f t="shared" si="15"/>
        <v>0</v>
      </c>
    </row>
    <row r="41" spans="1:40" ht="12.75">
      <c r="A41" s="1" t="s">
        <v>36</v>
      </c>
      <c r="B41" s="3">
        <v>3719</v>
      </c>
      <c r="C41" s="4">
        <v>3719</v>
      </c>
      <c r="D41" s="18">
        <v>3719</v>
      </c>
      <c r="E41" s="5">
        <v>420.3713212723888</v>
      </c>
      <c r="F41" s="5">
        <v>870.9879480200352</v>
      </c>
      <c r="G41" s="5">
        <f t="shared" si="0"/>
        <v>1291.359269292424</v>
      </c>
      <c r="H41" s="5">
        <v>601.3767272373697</v>
      </c>
      <c r="I41" s="6">
        <v>2749.3525418666663</v>
      </c>
      <c r="J41" s="7">
        <v>7166168</v>
      </c>
      <c r="K41" s="7">
        <v>39807.4463</v>
      </c>
      <c r="L41" s="7">
        <v>4926.2122</v>
      </c>
      <c r="M41" s="7">
        <v>1844800</v>
      </c>
      <c r="N41" s="7">
        <v>0</v>
      </c>
      <c r="O41" s="7">
        <v>0</v>
      </c>
      <c r="P41" s="7">
        <v>0</v>
      </c>
      <c r="Q41" s="7">
        <v>0</v>
      </c>
      <c r="R41" s="7">
        <v>0</v>
      </c>
      <c r="S41" s="7">
        <v>0</v>
      </c>
      <c r="T41" s="8">
        <v>0</v>
      </c>
      <c r="U41" s="22">
        <f t="shared" si="1"/>
        <v>0</v>
      </c>
      <c r="V41" s="23">
        <f t="shared" si="2"/>
        <v>7.039085171094303</v>
      </c>
      <c r="W41" s="23">
        <f t="shared" si="3"/>
        <v>10.224842103202132</v>
      </c>
      <c r="X41" s="23">
        <f t="shared" si="4"/>
        <v>-3.1857569321078287</v>
      </c>
      <c r="Y41" s="23">
        <f t="shared" si="5"/>
        <v>2.4054977545</v>
      </c>
      <c r="Z41" s="23">
        <f t="shared" si="16"/>
        <v>-0.7802591776078289</v>
      </c>
      <c r="AA41" s="25">
        <f t="shared" si="6"/>
        <v>-0.0763101444239881</v>
      </c>
      <c r="AB41" s="40">
        <f t="shared" si="20"/>
        <v>1</v>
      </c>
      <c r="AC41" s="23">
        <f t="shared" si="21"/>
        <v>-0.7802591776078289</v>
      </c>
      <c r="AD41" s="23"/>
      <c r="AE41" s="23">
        <f t="shared" si="9"/>
        <v>6.723591171497934</v>
      </c>
      <c r="AF41" s="23">
        <f t="shared" si="10"/>
        <v>3.9139100850426107</v>
      </c>
      <c r="AG41" s="23">
        <f t="shared" si="17"/>
        <v>10.637501256540546</v>
      </c>
      <c r="AH41" s="23">
        <f t="shared" si="11"/>
        <v>10.224842103202132</v>
      </c>
      <c r="AI41" s="23">
        <f t="shared" si="12"/>
        <v>0.41265915333841363</v>
      </c>
      <c r="AJ41" s="23">
        <f t="shared" si="18"/>
        <v>2.4054977545</v>
      </c>
      <c r="AK41" s="23">
        <f t="shared" si="19"/>
        <v>2.8181569078384134</v>
      </c>
      <c r="AL41" s="25">
        <f t="shared" si="13"/>
        <v>0.2756186236808338</v>
      </c>
      <c r="AM41" s="40" t="str">
        <f t="shared" si="14"/>
        <v>  </v>
      </c>
      <c r="AN41" s="23">
        <f t="shared" si="15"/>
        <v>0</v>
      </c>
    </row>
    <row r="42" spans="1:40" ht="12.75">
      <c r="A42" s="1" t="s">
        <v>37</v>
      </c>
      <c r="B42" s="3">
        <v>2306</v>
      </c>
      <c r="C42" s="4">
        <v>2306</v>
      </c>
      <c r="D42" s="18">
        <v>2306</v>
      </c>
      <c r="E42" s="5">
        <v>396.09675109185076</v>
      </c>
      <c r="F42" s="5">
        <v>967.8489583177542</v>
      </c>
      <c r="G42" s="5">
        <f t="shared" si="0"/>
        <v>1363.945709409605</v>
      </c>
      <c r="H42" s="5">
        <v>678.0961016377233</v>
      </c>
      <c r="I42" s="6">
        <v>2752.2239887999995</v>
      </c>
      <c r="J42" s="7">
        <v>15459236</v>
      </c>
      <c r="K42" s="7">
        <v>43472.9823</v>
      </c>
      <c r="L42" s="7">
        <v>1989.832</v>
      </c>
      <c r="M42" s="7">
        <v>0</v>
      </c>
      <c r="N42" s="7">
        <v>0</v>
      </c>
      <c r="O42" s="7">
        <v>0</v>
      </c>
      <c r="P42" s="7">
        <v>0</v>
      </c>
      <c r="Q42" s="7">
        <v>0</v>
      </c>
      <c r="R42" s="7">
        <v>0</v>
      </c>
      <c r="S42" s="7">
        <v>0</v>
      </c>
      <c r="T42" s="8">
        <v>0</v>
      </c>
      <c r="U42" s="22">
        <f t="shared" si="1"/>
        <v>0</v>
      </c>
      <c r="V42" s="23">
        <f t="shared" si="2"/>
        <v>4.708948416275139</v>
      </c>
      <c r="W42" s="23">
        <f t="shared" si="3"/>
        <v>6.346628518172799</v>
      </c>
      <c r="X42" s="23">
        <f t="shared" si="4"/>
        <v>-1.6376801018976597</v>
      </c>
      <c r="Y42" s="23">
        <f t="shared" si="5"/>
        <v>1.1585278062999997</v>
      </c>
      <c r="Z42" s="23">
        <f t="shared" si="16"/>
        <v>-0.4791522955976599</v>
      </c>
      <c r="AA42" s="25">
        <f t="shared" si="6"/>
        <v>-0.07549713902833065</v>
      </c>
      <c r="AB42" s="40">
        <f t="shared" si="20"/>
        <v>1</v>
      </c>
      <c r="AC42" s="23">
        <f t="shared" si="21"/>
        <v>-0.4791522955976599</v>
      </c>
      <c r="AD42" s="23"/>
      <c r="AE42" s="23">
        <f t="shared" si="9"/>
        <v>4.403362328257968</v>
      </c>
      <c r="AF42" s="23">
        <f t="shared" si="10"/>
        <v>2.736456818159032</v>
      </c>
      <c r="AG42" s="23">
        <f t="shared" si="17"/>
        <v>7.139819146417</v>
      </c>
      <c r="AH42" s="23">
        <f t="shared" si="11"/>
        <v>6.346628518172799</v>
      </c>
      <c r="AI42" s="23">
        <f t="shared" si="12"/>
        <v>0.7931906282442016</v>
      </c>
      <c r="AJ42" s="23">
        <f t="shared" si="18"/>
        <v>1.1585278062999997</v>
      </c>
      <c r="AK42" s="23">
        <f t="shared" si="19"/>
        <v>1.9517184345442014</v>
      </c>
      <c r="AL42" s="25">
        <f t="shared" si="13"/>
        <v>0.3075205093469222</v>
      </c>
      <c r="AM42" s="40" t="str">
        <f t="shared" si="14"/>
        <v>  </v>
      </c>
      <c r="AN42" s="23">
        <f t="shared" si="15"/>
        <v>0</v>
      </c>
    </row>
    <row r="43" spans="1:40" ht="12.75">
      <c r="A43" s="1" t="s">
        <v>38</v>
      </c>
      <c r="B43" s="3">
        <v>1553</v>
      </c>
      <c r="C43" s="4">
        <v>1553</v>
      </c>
      <c r="D43" s="18">
        <v>1553</v>
      </c>
      <c r="E43" s="5">
        <v>441.63450065682486</v>
      </c>
      <c r="F43" s="5">
        <v>928.0867506451302</v>
      </c>
      <c r="G43" s="5">
        <f t="shared" si="0"/>
        <v>1369.7212513019551</v>
      </c>
      <c r="H43" s="5">
        <v>719.5134901200657</v>
      </c>
      <c r="I43" s="6">
        <v>3485.5367340444436</v>
      </c>
      <c r="J43" s="7">
        <v>1018448</v>
      </c>
      <c r="K43" s="7">
        <v>37090.154</v>
      </c>
      <c r="L43" s="7">
        <v>68.0732</v>
      </c>
      <c r="M43" s="7">
        <v>0</v>
      </c>
      <c r="N43" s="7">
        <v>0</v>
      </c>
      <c r="O43" s="7">
        <v>0</v>
      </c>
      <c r="P43" s="7">
        <v>0</v>
      </c>
      <c r="Q43" s="7">
        <v>0</v>
      </c>
      <c r="R43" s="7">
        <v>0</v>
      </c>
      <c r="S43" s="7">
        <v>0</v>
      </c>
      <c r="T43" s="8">
        <v>0</v>
      </c>
      <c r="U43" s="22">
        <f t="shared" si="1"/>
        <v>0</v>
      </c>
      <c r="V43" s="23">
        <f t="shared" si="2"/>
        <v>3.2445815534283984</v>
      </c>
      <c r="W43" s="23">
        <f t="shared" si="3"/>
        <v>5.413038547971022</v>
      </c>
      <c r="X43" s="23">
        <f t="shared" si="4"/>
        <v>-2.1684569945426233</v>
      </c>
      <c r="Y43" s="23">
        <f t="shared" si="5"/>
        <v>0.1104864832</v>
      </c>
      <c r="Z43" s="23">
        <f t="shared" si="16"/>
        <v>-2.0579705113426234</v>
      </c>
      <c r="AA43" s="25">
        <f t="shared" si="6"/>
        <v>-0.380187669661805</v>
      </c>
      <c r="AB43" s="40">
        <f t="shared" si="20"/>
        <v>1</v>
      </c>
      <c r="AC43" s="23">
        <f t="shared" si="21"/>
        <v>-2.0579705113426234</v>
      </c>
      <c r="AD43" s="23"/>
      <c r="AE43" s="23">
        <f t="shared" si="9"/>
        <v>2.9780479445807106</v>
      </c>
      <c r="AF43" s="23">
        <f t="shared" si="10"/>
        <v>1.9554577877738089</v>
      </c>
      <c r="AG43" s="23">
        <f t="shared" si="17"/>
        <v>4.9335057323545195</v>
      </c>
      <c r="AH43" s="23">
        <f t="shared" si="11"/>
        <v>5.413038547971022</v>
      </c>
      <c r="AI43" s="23">
        <f t="shared" si="12"/>
        <v>-0.4795328156165022</v>
      </c>
      <c r="AJ43" s="23">
        <f t="shared" si="18"/>
        <v>0.1104864832</v>
      </c>
      <c r="AK43" s="23">
        <f t="shared" si="19"/>
        <v>-0.3690463324165022</v>
      </c>
      <c r="AL43" s="25">
        <f t="shared" si="13"/>
        <v>-0.06817729619805357</v>
      </c>
      <c r="AM43" s="40">
        <f t="shared" si="14"/>
        <v>1</v>
      </c>
      <c r="AN43" s="23">
        <f t="shared" si="15"/>
        <v>-0.3690463324165022</v>
      </c>
    </row>
    <row r="44" spans="1:40" ht="12.75">
      <c r="A44" s="1" t="s">
        <v>39</v>
      </c>
      <c r="B44" s="3">
        <v>5887</v>
      </c>
      <c r="C44" s="4">
        <v>5887.5</v>
      </c>
      <c r="D44" s="18">
        <v>5887</v>
      </c>
      <c r="E44" s="5">
        <v>497.55709325715867</v>
      </c>
      <c r="F44" s="5">
        <v>961.2700416654885</v>
      </c>
      <c r="G44" s="5">
        <f t="shared" si="0"/>
        <v>1458.8271349226472</v>
      </c>
      <c r="H44" s="5">
        <v>634.4243176601677</v>
      </c>
      <c r="I44" s="6">
        <v>2912.2407276444437</v>
      </c>
      <c r="J44" s="7">
        <v>6027049</v>
      </c>
      <c r="K44" s="7">
        <v>39303.9557</v>
      </c>
      <c r="L44" s="7">
        <v>5581.986199999999</v>
      </c>
      <c r="M44" s="7">
        <v>0</v>
      </c>
      <c r="N44" s="7">
        <v>0</v>
      </c>
      <c r="O44" s="7">
        <v>0</v>
      </c>
      <c r="P44" s="7">
        <v>0</v>
      </c>
      <c r="Q44" s="7">
        <v>0</v>
      </c>
      <c r="R44" s="7">
        <v>0</v>
      </c>
      <c r="S44" s="7">
        <v>0</v>
      </c>
      <c r="T44" s="8">
        <v>0</v>
      </c>
      <c r="U44" s="22">
        <f t="shared" si="1"/>
        <v>0</v>
      </c>
      <c r="V44" s="23">
        <f t="shared" si="2"/>
        <v>12.322971301355032</v>
      </c>
      <c r="W44" s="23">
        <f t="shared" si="3"/>
        <v>17.144361163642838</v>
      </c>
      <c r="X44" s="23">
        <f t="shared" si="4"/>
        <v>-4.8213898622878055</v>
      </c>
      <c r="Y44" s="23">
        <f t="shared" si="5"/>
        <v>0.4788334699</v>
      </c>
      <c r="Z44" s="23">
        <f t="shared" si="16"/>
        <v>-4.342556392387806</v>
      </c>
      <c r="AA44" s="25">
        <f t="shared" si="6"/>
        <v>-0.2532935669598959</v>
      </c>
      <c r="AB44" s="40">
        <f t="shared" si="20"/>
        <v>1</v>
      </c>
      <c r="AC44" s="23">
        <f t="shared" si="21"/>
        <v>-4.342556392387806</v>
      </c>
      <c r="AD44" s="23"/>
      <c r="AE44" s="23">
        <f t="shared" si="9"/>
        <v>12.023361480605473</v>
      </c>
      <c r="AF44" s="23">
        <f t="shared" si="10"/>
        <v>6.535997926614463</v>
      </c>
      <c r="AG44" s="23">
        <f t="shared" si="17"/>
        <v>18.559359407219937</v>
      </c>
      <c r="AH44" s="23">
        <f t="shared" si="11"/>
        <v>17.144361163642838</v>
      </c>
      <c r="AI44" s="23">
        <f t="shared" si="12"/>
        <v>1.4149982435770987</v>
      </c>
      <c r="AJ44" s="23">
        <f t="shared" si="18"/>
        <v>0.4788334699</v>
      </c>
      <c r="AK44" s="23">
        <f t="shared" si="19"/>
        <v>1.8938317134770988</v>
      </c>
      <c r="AL44" s="25">
        <f t="shared" si="13"/>
        <v>0.11046382512596911</v>
      </c>
      <c r="AM44" s="40" t="str">
        <f t="shared" si="14"/>
        <v>  </v>
      </c>
      <c r="AN44" s="23">
        <f t="shared" si="15"/>
        <v>0</v>
      </c>
    </row>
    <row r="45" spans="1:40" ht="12.75">
      <c r="A45" s="1" t="s">
        <v>40</v>
      </c>
      <c r="B45" s="3">
        <v>4669</v>
      </c>
      <c r="C45" s="4">
        <v>4687</v>
      </c>
      <c r="D45" s="18">
        <v>4669</v>
      </c>
      <c r="E45" s="5">
        <v>563.6855634802323</v>
      </c>
      <c r="F45" s="5">
        <v>1070.44</v>
      </c>
      <c r="G45" s="5">
        <f t="shared" si="0"/>
        <v>1634.1255634802324</v>
      </c>
      <c r="H45" s="5">
        <v>641.525135007235</v>
      </c>
      <c r="I45" s="6">
        <v>3137.0333279999995</v>
      </c>
      <c r="J45" s="7">
        <v>-5843153</v>
      </c>
      <c r="K45" s="7">
        <v>0</v>
      </c>
      <c r="L45" s="7">
        <v>17651.7666</v>
      </c>
      <c r="M45" s="7">
        <v>2515200</v>
      </c>
      <c r="N45" s="7">
        <v>0</v>
      </c>
      <c r="O45" s="7">
        <v>0</v>
      </c>
      <c r="P45" s="7">
        <v>0</v>
      </c>
      <c r="Q45" s="7">
        <v>0</v>
      </c>
      <c r="R45" s="7">
        <v>0</v>
      </c>
      <c r="S45" s="7">
        <v>0</v>
      </c>
      <c r="T45" s="8">
        <v>0</v>
      </c>
      <c r="U45" s="22">
        <f t="shared" si="1"/>
        <v>0</v>
      </c>
      <c r="V45" s="23">
        <f t="shared" si="2"/>
        <v>10.625013111237983</v>
      </c>
      <c r="W45" s="23">
        <f t="shared" si="3"/>
        <v>14.646808608431998</v>
      </c>
      <c r="X45" s="23">
        <f t="shared" si="4"/>
        <v>-4.021795497194015</v>
      </c>
      <c r="Y45" s="23">
        <f t="shared" si="5"/>
        <v>2.1121447505999997</v>
      </c>
      <c r="Z45" s="23">
        <f t="shared" si="16"/>
        <v>-1.9096507465940151</v>
      </c>
      <c r="AA45" s="25">
        <f t="shared" si="6"/>
        <v>-0.13037998909159304</v>
      </c>
      <c r="AB45" s="40">
        <f t="shared" si="20"/>
        <v>1</v>
      </c>
      <c r="AC45" s="23">
        <f t="shared" si="21"/>
        <v>-1.9096507465940151</v>
      </c>
      <c r="AD45" s="23"/>
      <c r="AE45" s="23">
        <f t="shared" si="9"/>
        <v>10.681625158244888</v>
      </c>
      <c r="AF45" s="23">
        <f t="shared" si="10"/>
        <v>5.2417414968603655</v>
      </c>
      <c r="AG45" s="23">
        <f t="shared" si="17"/>
        <v>15.923366655105253</v>
      </c>
      <c r="AH45" s="23">
        <f t="shared" si="11"/>
        <v>14.646808608431998</v>
      </c>
      <c r="AI45" s="23">
        <f t="shared" si="12"/>
        <v>1.2765580466732551</v>
      </c>
      <c r="AJ45" s="23">
        <f t="shared" si="18"/>
        <v>2.1121447505999997</v>
      </c>
      <c r="AK45" s="23">
        <f t="shared" si="19"/>
        <v>3.388702797273255</v>
      </c>
      <c r="AL45" s="25">
        <f t="shared" si="13"/>
        <v>0.23136117142422533</v>
      </c>
      <c r="AM45" s="40" t="str">
        <f t="shared" si="14"/>
        <v>  </v>
      </c>
      <c r="AN45" s="23">
        <f t="shared" si="15"/>
        <v>0</v>
      </c>
    </row>
    <row r="46" spans="1:40" ht="12.75">
      <c r="A46" s="1" t="s">
        <v>41</v>
      </c>
      <c r="B46" s="3">
        <v>4331</v>
      </c>
      <c r="C46" s="4">
        <v>4331</v>
      </c>
      <c r="D46" s="18">
        <v>4331</v>
      </c>
      <c r="E46" s="5">
        <v>414.0111450891374</v>
      </c>
      <c r="F46" s="5">
        <v>1011.9076166897113</v>
      </c>
      <c r="G46" s="5">
        <f t="shared" si="0"/>
        <v>1425.9187617788486</v>
      </c>
      <c r="H46" s="5">
        <v>646.7767361091695</v>
      </c>
      <c r="I46" s="6">
        <v>2773.2744831999994</v>
      </c>
      <c r="J46" s="7">
        <v>19274678</v>
      </c>
      <c r="K46" s="7">
        <v>45159.4077</v>
      </c>
      <c r="L46" s="7">
        <v>0</v>
      </c>
      <c r="M46" s="7">
        <v>0</v>
      </c>
      <c r="N46" s="7">
        <v>0</v>
      </c>
      <c r="O46" s="7">
        <v>0</v>
      </c>
      <c r="P46" s="7">
        <v>0</v>
      </c>
      <c r="Q46" s="7">
        <v>0</v>
      </c>
      <c r="R46" s="7">
        <v>0</v>
      </c>
      <c r="S46" s="7">
        <v>0</v>
      </c>
      <c r="T46" s="8">
        <v>0</v>
      </c>
      <c r="U46" s="22">
        <f t="shared" si="1"/>
        <v>0</v>
      </c>
      <c r="V46" s="23">
        <f t="shared" si="2"/>
        <v>8.976844201353005</v>
      </c>
      <c r="W46" s="23">
        <f t="shared" si="3"/>
        <v>12.011051786739197</v>
      </c>
      <c r="X46" s="23">
        <f t="shared" si="4"/>
        <v>-3.0342075853861914</v>
      </c>
      <c r="Y46" s="23">
        <f t="shared" si="5"/>
        <v>1.4329362237</v>
      </c>
      <c r="Z46" s="23">
        <f t="shared" si="16"/>
        <v>-1.6012713616861913</v>
      </c>
      <c r="AA46" s="25">
        <f t="shared" si="6"/>
        <v>-0.1333164980151093</v>
      </c>
      <c r="AB46" s="40">
        <f t="shared" si="20"/>
        <v>1</v>
      </c>
      <c r="AC46" s="23">
        <f t="shared" si="21"/>
        <v>-1.6012713616861913</v>
      </c>
      <c r="AD46" s="23"/>
      <c r="AE46" s="23">
        <f t="shared" si="9"/>
        <v>8.64591582016987</v>
      </c>
      <c r="AF46" s="23">
        <f t="shared" si="10"/>
        <v>4.902082577155423</v>
      </c>
      <c r="AG46" s="23">
        <f t="shared" si="17"/>
        <v>13.547998397325294</v>
      </c>
      <c r="AH46" s="23">
        <f t="shared" si="11"/>
        <v>12.011051786739197</v>
      </c>
      <c r="AI46" s="23">
        <f t="shared" si="12"/>
        <v>1.5369466105860976</v>
      </c>
      <c r="AJ46" s="23">
        <f t="shared" si="18"/>
        <v>1.4329362237</v>
      </c>
      <c r="AK46" s="23">
        <f t="shared" si="19"/>
        <v>2.9698828342860977</v>
      </c>
      <c r="AL46" s="25">
        <f t="shared" si="13"/>
        <v>0.24726251181141332</v>
      </c>
      <c r="AM46" s="40" t="str">
        <f t="shared" si="14"/>
        <v>  </v>
      </c>
      <c r="AN46" s="23">
        <f t="shared" si="15"/>
        <v>0</v>
      </c>
    </row>
    <row r="47" spans="1:40" ht="12.75">
      <c r="A47" s="1" t="s">
        <v>42</v>
      </c>
      <c r="B47" s="3">
        <v>9917</v>
      </c>
      <c r="C47" s="4">
        <v>9917</v>
      </c>
      <c r="D47" s="18">
        <v>9917</v>
      </c>
      <c r="E47" s="5">
        <v>519.5888910459859</v>
      </c>
      <c r="F47" s="5">
        <v>984.0865197960104</v>
      </c>
      <c r="G47" s="5">
        <f t="shared" si="0"/>
        <v>1503.6754108419964</v>
      </c>
      <c r="H47" s="5">
        <v>611.7133723303359</v>
      </c>
      <c r="I47" s="6">
        <v>3001.7008273777774</v>
      </c>
      <c r="J47" s="7">
        <v>36192454</v>
      </c>
      <c r="K47" s="7">
        <v>52637.0647</v>
      </c>
      <c r="L47" s="7">
        <v>4483.6416</v>
      </c>
      <c r="M47" s="7">
        <v>0</v>
      </c>
      <c r="N47" s="7">
        <v>0</v>
      </c>
      <c r="O47" s="7">
        <v>0</v>
      </c>
      <c r="P47" s="7">
        <v>0</v>
      </c>
      <c r="Q47" s="7">
        <v>0</v>
      </c>
      <c r="R47" s="7">
        <v>0</v>
      </c>
      <c r="S47" s="7">
        <v>0</v>
      </c>
      <c r="T47" s="8">
        <v>0</v>
      </c>
      <c r="U47" s="22">
        <f t="shared" si="1"/>
        <v>0</v>
      </c>
      <c r="V47" s="23">
        <f t="shared" si="2"/>
        <v>20.97831056272002</v>
      </c>
      <c r="W47" s="23">
        <f t="shared" si="3"/>
        <v>29.76786710510542</v>
      </c>
      <c r="X47" s="23">
        <f t="shared" si="4"/>
        <v>-8.789556542385402</v>
      </c>
      <c r="Y47" s="23">
        <f t="shared" si="5"/>
        <v>2.6629773943</v>
      </c>
      <c r="Z47" s="23">
        <f t="shared" si="16"/>
        <v>-6.126579148085401</v>
      </c>
      <c r="AA47" s="25">
        <f t="shared" si="6"/>
        <v>-0.2058118281183352</v>
      </c>
      <c r="AB47" s="40">
        <f t="shared" si="20"/>
        <v>1</v>
      </c>
      <c r="AC47" s="23">
        <f t="shared" si="21"/>
        <v>-6.126579148085401</v>
      </c>
      <c r="AD47" s="23"/>
      <c r="AE47" s="23">
        <f t="shared" si="9"/>
        <v>20.876728669048106</v>
      </c>
      <c r="AF47" s="23">
        <f t="shared" si="10"/>
        <v>10.616132648449897</v>
      </c>
      <c r="AG47" s="23">
        <f t="shared" si="17"/>
        <v>31.492861317498004</v>
      </c>
      <c r="AH47" s="23">
        <f t="shared" si="11"/>
        <v>29.76786710510542</v>
      </c>
      <c r="AI47" s="23">
        <f t="shared" si="12"/>
        <v>1.724994212392584</v>
      </c>
      <c r="AJ47" s="23">
        <f t="shared" si="18"/>
        <v>2.6629773943</v>
      </c>
      <c r="AK47" s="23">
        <f t="shared" si="19"/>
        <v>4.3879716066925845</v>
      </c>
      <c r="AL47" s="25">
        <f t="shared" si="13"/>
        <v>0.14740631538025153</v>
      </c>
      <c r="AM47" s="40" t="str">
        <f t="shared" si="14"/>
        <v>  </v>
      </c>
      <c r="AN47" s="23">
        <f t="shared" si="15"/>
        <v>0</v>
      </c>
    </row>
    <row r="48" spans="1:40" ht="12.75">
      <c r="A48" s="1" t="s">
        <v>43</v>
      </c>
      <c r="B48" s="3">
        <v>23</v>
      </c>
      <c r="C48" s="4">
        <v>23</v>
      </c>
      <c r="D48" s="18">
        <v>23</v>
      </c>
      <c r="E48" s="5">
        <v>12371.455561347133</v>
      </c>
      <c r="F48" s="5">
        <v>8182.649821502655</v>
      </c>
      <c r="G48" s="5">
        <f t="shared" si="0"/>
        <v>20554.10538284979</v>
      </c>
      <c r="H48" s="5">
        <v>658.2580282072424</v>
      </c>
      <c r="I48" s="6">
        <v>2866.000268444444</v>
      </c>
      <c r="J48" s="7">
        <v>17336863</v>
      </c>
      <c r="K48" s="7">
        <v>44302.8934</v>
      </c>
      <c r="L48" s="7">
        <v>1033.5</v>
      </c>
      <c r="M48" s="7">
        <v>0</v>
      </c>
      <c r="N48" s="7">
        <v>0</v>
      </c>
      <c r="O48" s="7">
        <v>0</v>
      </c>
      <c r="P48" s="7">
        <v>0</v>
      </c>
      <c r="Q48" s="7">
        <v>0</v>
      </c>
      <c r="R48" s="7">
        <v>0</v>
      </c>
      <c r="S48" s="7">
        <v>0</v>
      </c>
      <c r="T48" s="8">
        <v>0</v>
      </c>
      <c r="U48" s="22">
        <f t="shared" si="1"/>
        <v>0</v>
      </c>
      <c r="V48" s="23">
        <f t="shared" si="2"/>
        <v>0.4878843584543117</v>
      </c>
      <c r="W48" s="23">
        <f t="shared" si="3"/>
        <v>0.06591800617422222</v>
      </c>
      <c r="X48" s="23">
        <f t="shared" si="4"/>
        <v>0.4219663522800895</v>
      </c>
      <c r="Y48" s="23">
        <f t="shared" si="5"/>
        <v>1.2935905293999999</v>
      </c>
      <c r="Z48" s="23">
        <f t="shared" si="16"/>
        <v>1.7155568816800892</v>
      </c>
      <c r="AA48" s="25">
        <f t="shared" si="6"/>
        <v>26.025618510757866</v>
      </c>
      <c r="AB48" s="40" t="str">
        <f t="shared" si="20"/>
        <v>  </v>
      </c>
      <c r="AC48" s="23">
        <f t="shared" si="21"/>
        <v>0</v>
      </c>
      <c r="AD48" s="23"/>
      <c r="AE48" s="23">
        <f t="shared" si="9"/>
        <v>0.6618421933277632</v>
      </c>
      <c r="AF48" s="23">
        <f t="shared" si="10"/>
        <v>0.026494885635341508</v>
      </c>
      <c r="AG48" s="23">
        <f t="shared" si="17"/>
        <v>0.6883370789631047</v>
      </c>
      <c r="AH48" s="23">
        <f t="shared" si="11"/>
        <v>0.06591800617422222</v>
      </c>
      <c r="AI48" s="23">
        <f t="shared" si="12"/>
        <v>0.6224190727888825</v>
      </c>
      <c r="AJ48" s="23">
        <f t="shared" si="18"/>
        <v>1.2935905293999999</v>
      </c>
      <c r="AK48" s="23">
        <f t="shared" si="19"/>
        <v>1.9160096021888824</v>
      </c>
      <c r="AL48" s="25">
        <f t="shared" si="13"/>
        <v>29.06655879616325</v>
      </c>
      <c r="AM48" s="40" t="str">
        <f t="shared" si="14"/>
        <v>  </v>
      </c>
      <c r="AN48" s="23">
        <f t="shared" si="15"/>
        <v>0</v>
      </c>
    </row>
    <row r="49" spans="1:40" ht="12.75">
      <c r="A49" s="1" t="s">
        <v>44</v>
      </c>
      <c r="B49" s="3">
        <v>1889</v>
      </c>
      <c r="C49" s="4">
        <v>1889</v>
      </c>
      <c r="D49" s="18">
        <v>1889</v>
      </c>
      <c r="E49" s="5">
        <v>1692.327485131114</v>
      </c>
      <c r="F49" s="5">
        <v>1355.13</v>
      </c>
      <c r="G49" s="5">
        <f t="shared" si="0"/>
        <v>3047.457485131114</v>
      </c>
      <c r="H49" s="5">
        <v>812.3334771560848</v>
      </c>
      <c r="I49" s="6">
        <v>4144.703074488888</v>
      </c>
      <c r="J49" s="7">
        <v>13989428</v>
      </c>
      <c r="K49" s="7">
        <v>42823.3272</v>
      </c>
      <c r="L49" s="7">
        <v>742.8798</v>
      </c>
      <c r="M49" s="7">
        <v>0</v>
      </c>
      <c r="N49" s="7">
        <v>0</v>
      </c>
      <c r="O49" s="7">
        <v>0</v>
      </c>
      <c r="P49" s="7">
        <v>0</v>
      </c>
      <c r="Q49" s="7">
        <v>0</v>
      </c>
      <c r="R49" s="7">
        <v>0</v>
      </c>
      <c r="S49" s="7">
        <v>0</v>
      </c>
      <c r="T49" s="8">
        <v>0</v>
      </c>
      <c r="U49" s="22">
        <f t="shared" si="1"/>
        <v>0</v>
      </c>
      <c r="V49" s="23">
        <f t="shared" si="2"/>
        <v>7.291145127760518</v>
      </c>
      <c r="W49" s="23">
        <f t="shared" si="3"/>
        <v>7.82934410770951</v>
      </c>
      <c r="X49" s="23">
        <f t="shared" si="4"/>
        <v>-0.5381989799489917</v>
      </c>
      <c r="Y49" s="23">
        <f t="shared" si="5"/>
        <v>1.050805023</v>
      </c>
      <c r="Z49" s="23">
        <f t="shared" si="16"/>
        <v>0.5126060430510082</v>
      </c>
      <c r="AA49" s="25">
        <f t="shared" si="6"/>
        <v>0.06547241199249985</v>
      </c>
      <c r="AB49" s="40" t="str">
        <f t="shared" si="20"/>
        <v>  </v>
      </c>
      <c r="AC49" s="23">
        <f t="shared" si="21"/>
        <v>0</v>
      </c>
      <c r="AD49" s="23"/>
      <c r="AE49" s="23">
        <f t="shared" si="9"/>
        <v>8.059306065177744</v>
      </c>
      <c r="AF49" s="23">
        <f t="shared" si="10"/>
        <v>2.685371392108727</v>
      </c>
      <c r="AG49" s="23">
        <f t="shared" si="17"/>
        <v>10.744677457286471</v>
      </c>
      <c r="AH49" s="23">
        <f t="shared" si="11"/>
        <v>7.82934410770951</v>
      </c>
      <c r="AI49" s="23">
        <f t="shared" si="12"/>
        <v>2.9153333495769616</v>
      </c>
      <c r="AJ49" s="23">
        <f t="shared" si="18"/>
        <v>1.050805023</v>
      </c>
      <c r="AK49" s="23">
        <f t="shared" si="19"/>
        <v>3.9661383725769612</v>
      </c>
      <c r="AL49" s="25">
        <f t="shared" si="13"/>
        <v>0.5065735159949769</v>
      </c>
      <c r="AM49" s="40" t="str">
        <f t="shared" si="14"/>
        <v>  </v>
      </c>
      <c r="AN49" s="23">
        <f t="shared" si="15"/>
        <v>0</v>
      </c>
    </row>
    <row r="50" spans="1:40" ht="12.75">
      <c r="A50" s="1" t="s">
        <v>45</v>
      </c>
      <c r="B50" s="3">
        <v>8059</v>
      </c>
      <c r="C50" s="4">
        <v>8059</v>
      </c>
      <c r="D50" s="18">
        <v>8059</v>
      </c>
      <c r="E50" s="5">
        <v>487.0579471620178</v>
      </c>
      <c r="F50" s="5">
        <v>1050.570728708965</v>
      </c>
      <c r="G50" s="5">
        <f t="shared" si="0"/>
        <v>1537.6286758709828</v>
      </c>
      <c r="H50" s="5">
        <v>663.1021715214496</v>
      </c>
      <c r="I50" s="6">
        <v>3075.9902483555547</v>
      </c>
      <c r="J50" s="7">
        <v>22240184</v>
      </c>
      <c r="K50" s="7">
        <v>46470.1613</v>
      </c>
      <c r="L50" s="7">
        <v>5959.85</v>
      </c>
      <c r="M50" s="7">
        <v>0</v>
      </c>
      <c r="N50" s="7">
        <v>0</v>
      </c>
      <c r="O50" s="7">
        <v>0</v>
      </c>
      <c r="P50" s="7">
        <v>0</v>
      </c>
      <c r="Q50" s="7">
        <v>0</v>
      </c>
      <c r="R50" s="7">
        <v>0</v>
      </c>
      <c r="S50" s="7">
        <v>0</v>
      </c>
      <c r="T50" s="8">
        <v>0</v>
      </c>
      <c r="U50" s="22">
        <f t="shared" si="1"/>
        <v>0</v>
      </c>
      <c r="V50" s="23">
        <f t="shared" si="2"/>
        <v>17.73568989913561</v>
      </c>
      <c r="W50" s="23">
        <f t="shared" si="3"/>
        <v>24.789405411497413</v>
      </c>
      <c r="X50" s="23">
        <f t="shared" si="4"/>
        <v>-7.053715512361801</v>
      </c>
      <c r="Y50" s="23">
        <f t="shared" si="5"/>
        <v>1.6537232593</v>
      </c>
      <c r="Z50" s="23">
        <f t="shared" si="16"/>
        <v>-5.399992253061802</v>
      </c>
      <c r="AA50" s="25">
        <f t="shared" si="6"/>
        <v>-0.21783468233398073</v>
      </c>
      <c r="AB50" s="40">
        <f t="shared" si="20"/>
        <v>1</v>
      </c>
      <c r="AC50" s="23">
        <f t="shared" si="21"/>
        <v>-5.399992253061802</v>
      </c>
      <c r="AD50" s="23"/>
      <c r="AE50" s="23">
        <f t="shared" si="9"/>
        <v>17.348449298381947</v>
      </c>
      <c r="AF50" s="23">
        <f t="shared" si="10"/>
        <v>9.351895700509884</v>
      </c>
      <c r="AG50" s="23">
        <f t="shared" si="17"/>
        <v>26.70034499889183</v>
      </c>
      <c r="AH50" s="23">
        <f t="shared" si="11"/>
        <v>24.789405411497413</v>
      </c>
      <c r="AI50" s="23">
        <f t="shared" si="12"/>
        <v>1.9109395873944166</v>
      </c>
      <c r="AJ50" s="23">
        <f t="shared" si="18"/>
        <v>1.6537232593</v>
      </c>
      <c r="AK50" s="23">
        <f t="shared" si="19"/>
        <v>3.5646628466944166</v>
      </c>
      <c r="AL50" s="25">
        <f t="shared" si="13"/>
        <v>0.14379783570932742</v>
      </c>
      <c r="AM50" s="40" t="str">
        <f t="shared" si="14"/>
        <v>  </v>
      </c>
      <c r="AN50" s="23">
        <f t="shared" si="15"/>
        <v>0</v>
      </c>
    </row>
    <row r="51" spans="1:40" ht="12.75">
      <c r="A51" s="1" t="s">
        <v>46</v>
      </c>
      <c r="B51" s="3">
        <v>6349</v>
      </c>
      <c r="C51" s="4">
        <v>6358</v>
      </c>
      <c r="D51" s="18">
        <v>6349</v>
      </c>
      <c r="E51" s="5">
        <v>507.46876837056124</v>
      </c>
      <c r="F51" s="5">
        <v>1006.1542559026269</v>
      </c>
      <c r="G51" s="5">
        <f t="shared" si="0"/>
        <v>1513.623024273188</v>
      </c>
      <c r="H51" s="5">
        <v>685.1248727744205</v>
      </c>
      <c r="I51" s="6">
        <v>3376.4323031111103</v>
      </c>
      <c r="J51" s="7">
        <v>30870666</v>
      </c>
      <c r="K51" s="7">
        <v>50284.8344</v>
      </c>
      <c r="L51" s="7">
        <v>7581.9627</v>
      </c>
      <c r="M51" s="7">
        <v>2856800</v>
      </c>
      <c r="N51" s="7">
        <v>0</v>
      </c>
      <c r="O51" s="7">
        <v>0</v>
      </c>
      <c r="P51" s="7">
        <v>0</v>
      </c>
      <c r="Q51" s="7">
        <v>0</v>
      </c>
      <c r="R51" s="7">
        <v>0</v>
      </c>
      <c r="S51" s="7">
        <v>0</v>
      </c>
      <c r="T51" s="8">
        <v>0</v>
      </c>
      <c r="U51" s="22">
        <f t="shared" si="1"/>
        <v>0</v>
      </c>
      <c r="V51" s="23">
        <f t="shared" si="2"/>
        <v>13.959850398355268</v>
      </c>
      <c r="W51" s="23">
        <f t="shared" si="3"/>
        <v>21.43696869245244</v>
      </c>
      <c r="X51" s="23">
        <f t="shared" si="4"/>
        <v>-7.4771182940971705</v>
      </c>
      <c r="Y51" s="23">
        <f t="shared" si="5"/>
        <v>5.1373547491</v>
      </c>
      <c r="Z51" s="23">
        <f t="shared" si="16"/>
        <v>-2.3397635449971705</v>
      </c>
      <c r="AA51" s="25">
        <f t="shared" si="6"/>
        <v>-0.1091461940615213</v>
      </c>
      <c r="AB51" s="40">
        <f t="shared" si="20"/>
        <v>1</v>
      </c>
      <c r="AC51" s="23">
        <f t="shared" si="21"/>
        <v>-2.3397635449971705</v>
      </c>
      <c r="AD51" s="23"/>
      <c r="AE51" s="23">
        <f t="shared" si="9"/>
        <v>13.45398961355466</v>
      </c>
      <c r="AF51" s="23">
        <f t="shared" si="10"/>
        <v>7.612251180178394</v>
      </c>
      <c r="AG51" s="23">
        <f t="shared" si="17"/>
        <v>21.06624079373305</v>
      </c>
      <c r="AH51" s="23">
        <f t="shared" si="11"/>
        <v>21.43696869245244</v>
      </c>
      <c r="AI51" s="23">
        <f t="shared" si="12"/>
        <v>-0.3707278987193874</v>
      </c>
      <c r="AJ51" s="23">
        <f t="shared" si="18"/>
        <v>5.1373547491</v>
      </c>
      <c r="AK51" s="23">
        <f t="shared" si="19"/>
        <v>4.766626850380613</v>
      </c>
      <c r="AL51" s="25">
        <f t="shared" si="13"/>
        <v>0.22235545140572296</v>
      </c>
      <c r="AM51" s="40" t="str">
        <f t="shared" si="14"/>
        <v>  </v>
      </c>
      <c r="AN51" s="23">
        <f t="shared" si="15"/>
        <v>0</v>
      </c>
    </row>
    <row r="52" spans="1:40" ht="12.75">
      <c r="A52" s="1" t="s">
        <v>47</v>
      </c>
      <c r="B52" s="3">
        <v>4904</v>
      </c>
      <c r="C52" s="4">
        <v>4904</v>
      </c>
      <c r="D52" s="18">
        <v>4904</v>
      </c>
      <c r="E52" s="5">
        <v>547.2700456715495</v>
      </c>
      <c r="F52" s="5">
        <v>1058.415214526146</v>
      </c>
      <c r="G52" s="5">
        <f t="shared" si="0"/>
        <v>1605.6852601976955</v>
      </c>
      <c r="H52" s="5">
        <v>673.0320595948946</v>
      </c>
      <c r="I52" s="6">
        <v>2948.0629822222218</v>
      </c>
      <c r="J52" s="7">
        <v>1339580</v>
      </c>
      <c r="K52" s="7">
        <v>37232.0944</v>
      </c>
      <c r="L52" s="7">
        <v>11587.0508</v>
      </c>
      <c r="M52" s="7">
        <v>0</v>
      </c>
      <c r="N52" s="7">
        <v>0</v>
      </c>
      <c r="O52" s="7">
        <v>0</v>
      </c>
      <c r="P52" s="7">
        <v>0</v>
      </c>
      <c r="Q52" s="7">
        <v>0</v>
      </c>
      <c r="R52" s="7">
        <v>0</v>
      </c>
      <c r="S52" s="7">
        <v>0</v>
      </c>
      <c r="T52" s="8">
        <v>0</v>
      </c>
      <c r="U52" s="22">
        <f t="shared" si="1"/>
        <v>0</v>
      </c>
      <c r="V52" s="23">
        <f t="shared" si="2"/>
        <v>11.174829736262861</v>
      </c>
      <c r="W52" s="23">
        <f t="shared" si="3"/>
        <v>14.457300864817777</v>
      </c>
      <c r="X52" s="23">
        <f t="shared" si="4"/>
        <v>-3.2824711285549153</v>
      </c>
      <c r="Y52" s="23">
        <f t="shared" si="5"/>
        <v>0.14526890520000002</v>
      </c>
      <c r="Z52" s="23">
        <f t="shared" si="16"/>
        <v>-3.1372022233549153</v>
      </c>
      <c r="AA52" s="25">
        <f t="shared" si="6"/>
        <v>-0.21699778213714704</v>
      </c>
      <c r="AB52" s="40">
        <f t="shared" si="20"/>
        <v>1</v>
      </c>
      <c r="AC52" s="23">
        <f t="shared" si="21"/>
        <v>-3.1372022233549153</v>
      </c>
      <c r="AD52" s="23"/>
      <c r="AE52" s="23">
        <f t="shared" si="9"/>
        <v>11.023992722413297</v>
      </c>
      <c r="AF52" s="23">
        <f t="shared" si="10"/>
        <v>5.775961135443385</v>
      </c>
      <c r="AG52" s="23">
        <f t="shared" si="17"/>
        <v>16.799953857856682</v>
      </c>
      <c r="AH52" s="23">
        <f t="shared" si="11"/>
        <v>14.457300864817777</v>
      </c>
      <c r="AI52" s="23">
        <f t="shared" si="12"/>
        <v>2.3426529930389055</v>
      </c>
      <c r="AJ52" s="23">
        <f t="shared" si="18"/>
        <v>0.14526890520000002</v>
      </c>
      <c r="AK52" s="23">
        <f t="shared" si="19"/>
        <v>2.4879218982389055</v>
      </c>
      <c r="AL52" s="25">
        <f t="shared" si="13"/>
        <v>0.17208757855301532</v>
      </c>
      <c r="AM52" s="40" t="str">
        <f t="shared" si="14"/>
        <v>  </v>
      </c>
      <c r="AN52" s="23">
        <f t="shared" si="15"/>
        <v>0</v>
      </c>
    </row>
    <row r="53" spans="1:40" ht="12.75">
      <c r="A53" s="1" t="s">
        <v>48</v>
      </c>
      <c r="B53" s="3">
        <v>8183</v>
      </c>
      <c r="C53" s="4">
        <v>8290.2</v>
      </c>
      <c r="D53" s="18">
        <v>8183</v>
      </c>
      <c r="E53" s="5">
        <v>545.8862005999699</v>
      </c>
      <c r="F53" s="5">
        <v>960.4565509178182</v>
      </c>
      <c r="G53" s="5">
        <f t="shared" si="0"/>
        <v>1506.3427515177882</v>
      </c>
      <c r="H53" s="5">
        <v>712.2860325394212</v>
      </c>
      <c r="I53" s="6">
        <v>3921.901359999999</v>
      </c>
      <c r="J53" s="7">
        <v>2776148</v>
      </c>
      <c r="K53" s="7">
        <v>37867.0574</v>
      </c>
      <c r="L53" s="7">
        <v>18078.050900000002</v>
      </c>
      <c r="M53" s="7">
        <v>0</v>
      </c>
      <c r="N53" s="7">
        <v>0</v>
      </c>
      <c r="O53" s="7">
        <v>0</v>
      </c>
      <c r="P53" s="7">
        <v>0</v>
      </c>
      <c r="Q53" s="7">
        <v>0</v>
      </c>
      <c r="R53" s="7">
        <v>0</v>
      </c>
      <c r="S53" s="7">
        <v>0</v>
      </c>
      <c r="T53" s="8">
        <v>0</v>
      </c>
      <c r="U53" s="22">
        <f t="shared" si="1"/>
        <v>0</v>
      </c>
      <c r="V53" s="23">
        <f t="shared" si="2"/>
        <v>18.155039339940146</v>
      </c>
      <c r="W53" s="23">
        <f t="shared" si="3"/>
        <v>32.09291882887999</v>
      </c>
      <c r="X53" s="23">
        <f t="shared" si="4"/>
        <v>-13.937879488939842</v>
      </c>
      <c r="Y53" s="23">
        <f t="shared" si="5"/>
        <v>0.2558277643</v>
      </c>
      <c r="Z53" s="23">
        <f t="shared" si="16"/>
        <v>-13.682051724639843</v>
      </c>
      <c r="AA53" s="25">
        <f t="shared" si="6"/>
        <v>-0.42632618733100547</v>
      </c>
      <c r="AB53" s="40">
        <f t="shared" si="20"/>
        <v>1</v>
      </c>
      <c r="AC53" s="23">
        <f t="shared" si="21"/>
        <v>-13.682051724639843</v>
      </c>
      <c r="AD53" s="23"/>
      <c r="AE53" s="23">
        <f t="shared" si="9"/>
        <v>17.256963829938083</v>
      </c>
      <c r="AF53" s="23">
        <f t="shared" si="10"/>
        <v>10.200114057472646</v>
      </c>
      <c r="AG53" s="23">
        <f t="shared" si="17"/>
        <v>27.45707788741073</v>
      </c>
      <c r="AH53" s="23">
        <f t="shared" si="11"/>
        <v>32.09291882887999</v>
      </c>
      <c r="AI53" s="23">
        <f t="shared" si="12"/>
        <v>-4.635840941469258</v>
      </c>
      <c r="AJ53" s="23">
        <f t="shared" si="18"/>
        <v>0.2558277643</v>
      </c>
      <c r="AK53" s="23">
        <f t="shared" si="19"/>
        <v>-4.380013177169258</v>
      </c>
      <c r="AL53" s="25">
        <f t="shared" si="13"/>
        <v>-0.13647911554955677</v>
      </c>
      <c r="AM53" s="40">
        <f t="shared" si="14"/>
        <v>1</v>
      </c>
      <c r="AN53" s="23">
        <f t="shared" si="15"/>
        <v>-4.380013177169258</v>
      </c>
    </row>
    <row r="54" spans="1:40" ht="12.75">
      <c r="A54" s="1" t="s">
        <v>49</v>
      </c>
      <c r="B54" s="3">
        <v>14102</v>
      </c>
      <c r="C54" s="4">
        <v>14106</v>
      </c>
      <c r="D54" s="18">
        <v>14102</v>
      </c>
      <c r="E54" s="5">
        <v>642.0540238263735</v>
      </c>
      <c r="F54" s="5">
        <v>1163.3979224160041</v>
      </c>
      <c r="G54" s="5">
        <f t="shared" si="0"/>
        <v>1805.4519462423777</v>
      </c>
      <c r="H54" s="5">
        <v>717.1009602278689</v>
      </c>
      <c r="I54" s="6">
        <v>4128.51945191111</v>
      </c>
      <c r="J54" s="7">
        <v>96716242.6445</v>
      </c>
      <c r="K54" s="7">
        <v>79388.5792</v>
      </c>
      <c r="L54" s="7">
        <v>28727.2349</v>
      </c>
      <c r="M54" s="7">
        <v>0</v>
      </c>
      <c r="N54" s="7">
        <v>0</v>
      </c>
      <c r="O54" s="7">
        <v>0</v>
      </c>
      <c r="P54" s="7">
        <v>0</v>
      </c>
      <c r="Q54" s="7">
        <v>0</v>
      </c>
      <c r="R54" s="7">
        <v>0</v>
      </c>
      <c r="S54" s="7">
        <v>0</v>
      </c>
      <c r="T54" s="8">
        <v>0</v>
      </c>
      <c r="U54" s="22">
        <f t="shared" si="1"/>
        <v>0</v>
      </c>
      <c r="V54" s="23">
        <f t="shared" si="2"/>
        <v>35.57304108704342</v>
      </c>
      <c r="W54" s="23">
        <f t="shared" si="3"/>
        <v>58.22038131085047</v>
      </c>
      <c r="X54" s="23">
        <f t="shared" si="4"/>
        <v>-22.64734022380705</v>
      </c>
      <c r="Y54" s="23">
        <f t="shared" si="5"/>
        <v>7.0716852845039995</v>
      </c>
      <c r="Z54" s="23">
        <f t="shared" si="16"/>
        <v>-15.57565493930305</v>
      </c>
      <c r="AA54" s="25">
        <f t="shared" si="6"/>
        <v>-0.26752924987113114</v>
      </c>
      <c r="AB54" s="40">
        <f t="shared" si="20"/>
        <v>1</v>
      </c>
      <c r="AC54" s="23">
        <f t="shared" si="21"/>
        <v>-15.57565493930305</v>
      </c>
      <c r="AD54" s="23"/>
      <c r="AE54" s="23">
        <f t="shared" si="9"/>
        <v>35.64467668427402</v>
      </c>
      <c r="AF54" s="23">
        <f t="shared" si="10"/>
        <v>17.696976046983462</v>
      </c>
      <c r="AG54" s="23">
        <f t="shared" si="17"/>
        <v>53.34165273125748</v>
      </c>
      <c r="AH54" s="23">
        <f t="shared" si="11"/>
        <v>58.22038131085047</v>
      </c>
      <c r="AI54" s="23">
        <f t="shared" si="12"/>
        <v>-4.878728579592988</v>
      </c>
      <c r="AJ54" s="23">
        <f t="shared" si="18"/>
        <v>7.0716852845039995</v>
      </c>
      <c r="AK54" s="23">
        <f t="shared" si="19"/>
        <v>2.192956704911012</v>
      </c>
      <c r="AL54" s="25">
        <f t="shared" si="13"/>
        <v>0.03766647788172959</v>
      </c>
      <c r="AM54" s="40" t="str">
        <f t="shared" si="14"/>
        <v>  </v>
      </c>
      <c r="AN54" s="23">
        <f t="shared" si="15"/>
        <v>0</v>
      </c>
    </row>
    <row r="55" spans="1:40" ht="12.75">
      <c r="A55" s="1" t="s">
        <v>50</v>
      </c>
      <c r="B55" s="3">
        <v>10658</v>
      </c>
      <c r="C55" s="4">
        <v>10658.25</v>
      </c>
      <c r="D55" s="18">
        <v>10658</v>
      </c>
      <c r="E55" s="5">
        <v>478.8143488305394</v>
      </c>
      <c r="F55" s="5">
        <v>1025.3472234335381</v>
      </c>
      <c r="G55" s="5">
        <f t="shared" si="0"/>
        <v>1504.1615722640777</v>
      </c>
      <c r="H55" s="5">
        <v>737.7747159558259</v>
      </c>
      <c r="I55" s="6">
        <v>4057.2275374222213</v>
      </c>
      <c r="J55" s="7">
        <v>-2580604</v>
      </c>
      <c r="K55" s="7">
        <v>0</v>
      </c>
      <c r="L55" s="7">
        <v>18838.9952</v>
      </c>
      <c r="M55" s="7">
        <v>0</v>
      </c>
      <c r="N55" s="7">
        <v>0</v>
      </c>
      <c r="O55" s="7">
        <v>0</v>
      </c>
      <c r="P55" s="7">
        <v>0</v>
      </c>
      <c r="Q55" s="7">
        <v>0</v>
      </c>
      <c r="R55" s="7">
        <v>0</v>
      </c>
      <c r="S55" s="7">
        <v>0</v>
      </c>
      <c r="T55" s="8">
        <v>0</v>
      </c>
      <c r="U55" s="22">
        <f t="shared" si="1"/>
        <v>0</v>
      </c>
      <c r="V55" s="23">
        <f t="shared" si="2"/>
        <v>23.89455695984773</v>
      </c>
      <c r="W55" s="23">
        <f t="shared" si="3"/>
        <v>43.24193109384604</v>
      </c>
      <c r="X55" s="23">
        <f t="shared" si="4"/>
        <v>-19.34737413399831</v>
      </c>
      <c r="Y55" s="23">
        <f t="shared" si="5"/>
        <v>-0.16696449279999998</v>
      </c>
      <c r="Z55" s="23">
        <f t="shared" si="16"/>
        <v>-19.51433862679831</v>
      </c>
      <c r="AA55" s="25">
        <f t="shared" si="6"/>
        <v>-0.4512827742231772</v>
      </c>
      <c r="AB55" s="40">
        <f t="shared" si="20"/>
        <v>1</v>
      </c>
      <c r="AC55" s="23">
        <f t="shared" si="21"/>
        <v>-19.51433862679831</v>
      </c>
      <c r="AD55" s="23"/>
      <c r="AE55" s="23">
        <f t="shared" si="9"/>
        <v>22.443895652066754</v>
      </c>
      <c r="AF55" s="23">
        <f t="shared" si="10"/>
        <v>13.760605114650085</v>
      </c>
      <c r="AG55" s="23">
        <f t="shared" si="17"/>
        <v>36.20450076671684</v>
      </c>
      <c r="AH55" s="23">
        <f t="shared" si="11"/>
        <v>43.24193109384604</v>
      </c>
      <c r="AI55" s="23">
        <f t="shared" si="12"/>
        <v>-7.037430327129201</v>
      </c>
      <c r="AJ55" s="23">
        <f t="shared" si="18"/>
        <v>-0.16696449279999998</v>
      </c>
      <c r="AK55" s="23">
        <f t="shared" si="19"/>
        <v>-7.204394819929201</v>
      </c>
      <c r="AL55" s="25">
        <f t="shared" si="13"/>
        <v>-0.16660668563329936</v>
      </c>
      <c r="AM55" s="40">
        <f t="shared" si="14"/>
        <v>1</v>
      </c>
      <c r="AN55" s="23">
        <f t="shared" si="15"/>
        <v>-7.204394819929201</v>
      </c>
    </row>
    <row r="56" spans="1:40" ht="12.75">
      <c r="A56" s="1" t="s">
        <v>51</v>
      </c>
      <c r="B56" s="3">
        <v>5519</v>
      </c>
      <c r="C56" s="4">
        <v>5519</v>
      </c>
      <c r="D56" s="18">
        <v>5519</v>
      </c>
      <c r="E56" s="5">
        <v>504.1191615754079</v>
      </c>
      <c r="F56" s="5">
        <v>1062.9142209820438</v>
      </c>
      <c r="G56" s="5">
        <f t="shared" si="0"/>
        <v>1567.0333825574517</v>
      </c>
      <c r="H56" s="5">
        <v>720.0458833343163</v>
      </c>
      <c r="I56" s="6">
        <v>2713.4901178666664</v>
      </c>
      <c r="J56" s="7">
        <v>32714490</v>
      </c>
      <c r="K56" s="7">
        <v>51099.8046</v>
      </c>
      <c r="L56" s="7">
        <v>2652.3744</v>
      </c>
      <c r="M56" s="7">
        <v>0</v>
      </c>
      <c r="N56" s="7">
        <v>0</v>
      </c>
      <c r="O56" s="7">
        <v>0</v>
      </c>
      <c r="P56" s="7">
        <v>0</v>
      </c>
      <c r="Q56" s="7">
        <v>0</v>
      </c>
      <c r="R56" s="7">
        <v>0</v>
      </c>
      <c r="S56" s="7">
        <v>0</v>
      </c>
      <c r="T56" s="8">
        <v>0</v>
      </c>
      <c r="U56" s="22">
        <f t="shared" si="1"/>
        <v>0</v>
      </c>
      <c r="V56" s="23">
        <f t="shared" si="2"/>
        <v>12.622390468456667</v>
      </c>
      <c r="W56" s="23">
        <f t="shared" si="3"/>
        <v>14.975751960506132</v>
      </c>
      <c r="X56" s="23">
        <f t="shared" si="4"/>
        <v>-2.3533614920494657</v>
      </c>
      <c r="Y56" s="23">
        <f t="shared" si="5"/>
        <v>2.4091954589999998</v>
      </c>
      <c r="Z56" s="23">
        <f t="shared" si="16"/>
        <v>0.05583396695053411</v>
      </c>
      <c r="AA56" s="25">
        <f t="shared" si="6"/>
        <v>0.0037282913804781727</v>
      </c>
      <c r="AB56" s="40" t="str">
        <f t="shared" si="20"/>
        <v>  </v>
      </c>
      <c r="AC56" s="23">
        <f t="shared" si="21"/>
        <v>0</v>
      </c>
      <c r="AD56" s="23"/>
      <c r="AE56" s="23">
        <f t="shared" si="9"/>
        <v>12.107840133668406</v>
      </c>
      <c r="AF56" s="23">
        <f t="shared" si="10"/>
        <v>6.95438315271366</v>
      </c>
      <c r="AG56" s="23">
        <f t="shared" si="17"/>
        <v>19.062223286382064</v>
      </c>
      <c r="AH56" s="23">
        <f t="shared" si="11"/>
        <v>14.975751960506132</v>
      </c>
      <c r="AI56" s="23">
        <f t="shared" si="12"/>
        <v>4.086471325875932</v>
      </c>
      <c r="AJ56" s="23">
        <f t="shared" si="18"/>
        <v>2.4091954589999998</v>
      </c>
      <c r="AK56" s="23">
        <f t="shared" si="19"/>
        <v>6.495666784875931</v>
      </c>
      <c r="AL56" s="25">
        <f t="shared" si="13"/>
        <v>0.4337456177163072</v>
      </c>
      <c r="AM56" s="40" t="str">
        <f t="shared" si="14"/>
        <v>  </v>
      </c>
      <c r="AN56" s="23">
        <f t="shared" si="15"/>
        <v>0</v>
      </c>
    </row>
    <row r="57" spans="1:40" ht="12.75">
      <c r="A57" s="1" t="s">
        <v>52</v>
      </c>
      <c r="B57" s="3">
        <v>4377</v>
      </c>
      <c r="C57" s="4">
        <v>4377.25</v>
      </c>
      <c r="D57" s="18">
        <v>4377</v>
      </c>
      <c r="E57" s="5">
        <v>532.3519571639937</v>
      </c>
      <c r="F57" s="5">
        <v>1110.8600811850984</v>
      </c>
      <c r="G57" s="5">
        <f t="shared" si="0"/>
        <v>1643.212038349092</v>
      </c>
      <c r="H57" s="5">
        <v>697.9569648740265</v>
      </c>
      <c r="I57" s="6">
        <v>3545.021761955555</v>
      </c>
      <c r="J57" s="7">
        <v>-817540</v>
      </c>
      <c r="K57" s="7">
        <v>0</v>
      </c>
      <c r="L57" s="7">
        <v>14860.1453</v>
      </c>
      <c r="M57" s="7">
        <v>0</v>
      </c>
      <c r="N57" s="7">
        <v>0</v>
      </c>
      <c r="O57" s="7">
        <v>0</v>
      </c>
      <c r="P57" s="7">
        <v>0</v>
      </c>
      <c r="Q57" s="7">
        <v>0</v>
      </c>
      <c r="R57" s="7">
        <v>0</v>
      </c>
      <c r="S57" s="7">
        <v>0</v>
      </c>
      <c r="T57" s="8">
        <v>0</v>
      </c>
      <c r="U57" s="22">
        <f t="shared" si="1"/>
        <v>0</v>
      </c>
      <c r="V57" s="23">
        <f t="shared" si="2"/>
        <v>10.24729672710759</v>
      </c>
      <c r="W57" s="23">
        <f t="shared" si="3"/>
        <v>15.516560252079465</v>
      </c>
      <c r="X57" s="23">
        <f t="shared" si="4"/>
        <v>-5.2692635249718744</v>
      </c>
      <c r="Y57" s="23">
        <f t="shared" si="5"/>
        <v>-0.044002734700000004</v>
      </c>
      <c r="Z57" s="23">
        <f t="shared" si="16"/>
        <v>-5.313266259671875</v>
      </c>
      <c r="AA57" s="25">
        <f t="shared" si="6"/>
        <v>-0.34242552301240947</v>
      </c>
      <c r="AB57" s="40">
        <f t="shared" si="20"/>
        <v>1</v>
      </c>
      <c r="AC57" s="23">
        <f t="shared" si="21"/>
        <v>-5.313266259671875</v>
      </c>
      <c r="AD57" s="23"/>
      <c r="AE57" s="23">
        <f t="shared" si="9"/>
        <v>10.069274728595564</v>
      </c>
      <c r="AF57" s="23">
        <f t="shared" si="10"/>
        <v>5.346175861693824</v>
      </c>
      <c r="AG57" s="23">
        <f t="shared" si="17"/>
        <v>15.415450590289389</v>
      </c>
      <c r="AH57" s="23">
        <f t="shared" si="11"/>
        <v>15.516560252079465</v>
      </c>
      <c r="AI57" s="23">
        <f t="shared" si="12"/>
        <v>-0.10110966179007619</v>
      </c>
      <c r="AJ57" s="23">
        <f t="shared" si="18"/>
        <v>-0.044002734700000004</v>
      </c>
      <c r="AK57" s="23">
        <f t="shared" si="19"/>
        <v>-0.14511239649007618</v>
      </c>
      <c r="AL57" s="25">
        <f t="shared" si="13"/>
        <v>-0.009352098282905763</v>
      </c>
      <c r="AM57" s="40">
        <f t="shared" si="14"/>
        <v>1</v>
      </c>
      <c r="AN57" s="23">
        <f t="shared" si="15"/>
        <v>-0.14511239649007618</v>
      </c>
    </row>
    <row r="58" spans="1:40" ht="12.75">
      <c r="A58" s="1" t="s">
        <v>53</v>
      </c>
      <c r="B58" s="3">
        <v>3111</v>
      </c>
      <c r="C58" s="4">
        <v>3125</v>
      </c>
      <c r="D58" s="18">
        <v>3111</v>
      </c>
      <c r="E58" s="5">
        <v>415.7782688395144</v>
      </c>
      <c r="F58" s="5">
        <v>934.5886904798773</v>
      </c>
      <c r="G58" s="5">
        <f t="shared" si="0"/>
        <v>1350.3669593193918</v>
      </c>
      <c r="H58" s="5">
        <v>691.4872775061287</v>
      </c>
      <c r="I58" s="6">
        <v>3448.0609857777768</v>
      </c>
      <c r="J58" s="7">
        <v>-3377335</v>
      </c>
      <c r="K58" s="7">
        <v>0</v>
      </c>
      <c r="L58" s="7">
        <v>1487.5436000000002</v>
      </c>
      <c r="M58" s="7">
        <v>0</v>
      </c>
      <c r="N58" s="7">
        <v>0</v>
      </c>
      <c r="O58" s="7">
        <v>0</v>
      </c>
      <c r="P58" s="7">
        <v>0</v>
      </c>
      <c r="Q58" s="7">
        <v>0</v>
      </c>
      <c r="R58" s="7">
        <v>0</v>
      </c>
      <c r="S58" s="7">
        <v>0</v>
      </c>
      <c r="T58" s="8">
        <v>0</v>
      </c>
      <c r="U58" s="22">
        <f t="shared" si="1"/>
        <v>0</v>
      </c>
      <c r="V58" s="23">
        <f t="shared" si="2"/>
        <v>6.3522085307641944</v>
      </c>
      <c r="W58" s="23">
        <f t="shared" si="3"/>
        <v>10.726917726754664</v>
      </c>
      <c r="X58" s="23">
        <f t="shared" si="4"/>
        <v>-4.374709195990469</v>
      </c>
      <c r="Y58" s="23">
        <f t="shared" si="5"/>
        <v>-0.24168057639999999</v>
      </c>
      <c r="Z58" s="23">
        <f t="shared" si="16"/>
        <v>-4.61638977239047</v>
      </c>
      <c r="AA58" s="25">
        <f t="shared" si="6"/>
        <v>-0.43035566133563685</v>
      </c>
      <c r="AB58" s="40">
        <f t="shared" si="20"/>
        <v>1</v>
      </c>
      <c r="AC58" s="23">
        <f t="shared" si="21"/>
        <v>-4.61638977239047</v>
      </c>
      <c r="AD58" s="23"/>
      <c r="AE58" s="23">
        <f t="shared" si="9"/>
        <v>5.881388254619679</v>
      </c>
      <c r="AF58" s="23">
        <f t="shared" si="10"/>
        <v>3.764629610562741</v>
      </c>
      <c r="AG58" s="23">
        <f t="shared" si="17"/>
        <v>9.64601786518242</v>
      </c>
      <c r="AH58" s="23">
        <f t="shared" si="11"/>
        <v>10.726917726754664</v>
      </c>
      <c r="AI58" s="23">
        <f t="shared" si="12"/>
        <v>-1.0808998615722434</v>
      </c>
      <c r="AJ58" s="23">
        <f t="shared" si="18"/>
        <v>-0.24168057639999999</v>
      </c>
      <c r="AK58" s="23">
        <f t="shared" si="19"/>
        <v>-1.3225804379722435</v>
      </c>
      <c r="AL58" s="25">
        <f t="shared" si="13"/>
        <v>-0.12329547701046634</v>
      </c>
      <c r="AM58" s="40">
        <f t="shared" si="14"/>
        <v>1</v>
      </c>
      <c r="AN58" s="23">
        <f t="shared" si="15"/>
        <v>-1.3225804379722435</v>
      </c>
    </row>
    <row r="59" spans="1:40" ht="12.75">
      <c r="A59" s="1" t="s">
        <v>54</v>
      </c>
      <c r="B59" s="3">
        <v>13765</v>
      </c>
      <c r="C59" s="4">
        <v>13792</v>
      </c>
      <c r="D59" s="18">
        <v>13765</v>
      </c>
      <c r="E59" s="5">
        <v>557.0930360595661</v>
      </c>
      <c r="F59" s="5">
        <v>966.0663170007244</v>
      </c>
      <c r="G59" s="5">
        <f t="shared" si="0"/>
        <v>1523.1593530602904</v>
      </c>
      <c r="H59" s="5">
        <v>581.9367110803415</v>
      </c>
      <c r="I59" s="6">
        <v>2963.6569086222216</v>
      </c>
      <c r="J59" s="7">
        <v>111764305</v>
      </c>
      <c r="K59" s="7">
        <v>86039.8228</v>
      </c>
      <c r="L59" s="7">
        <v>6694.1862</v>
      </c>
      <c r="M59" s="7">
        <v>7774080</v>
      </c>
      <c r="N59" s="7">
        <v>0</v>
      </c>
      <c r="O59" s="7">
        <v>0</v>
      </c>
      <c r="P59" s="7">
        <v>0</v>
      </c>
      <c r="Q59" s="7">
        <v>0</v>
      </c>
      <c r="R59" s="7">
        <v>0</v>
      </c>
      <c r="S59" s="7">
        <v>0</v>
      </c>
      <c r="T59" s="8">
        <v>0</v>
      </c>
      <c r="U59" s="22">
        <f t="shared" si="1"/>
        <v>0</v>
      </c>
      <c r="V59" s="23">
        <f t="shared" si="2"/>
        <v>28.9766473228958</v>
      </c>
      <c r="W59" s="23">
        <f t="shared" si="3"/>
        <v>40.794737347184885</v>
      </c>
      <c r="X59" s="23">
        <f t="shared" si="4"/>
        <v>-11.818090024289084</v>
      </c>
      <c r="Y59" s="23">
        <f t="shared" si="5"/>
        <v>15.913843969</v>
      </c>
      <c r="Z59" s="23">
        <f t="shared" si="16"/>
        <v>4.095753944710916</v>
      </c>
      <c r="AA59" s="25">
        <f t="shared" si="6"/>
        <v>0.10039907623019789</v>
      </c>
      <c r="AB59" s="40" t="str">
        <f t="shared" si="20"/>
        <v>  </v>
      </c>
      <c r="AC59" s="23">
        <f t="shared" si="21"/>
        <v>0</v>
      </c>
      <c r="AD59" s="23"/>
      <c r="AE59" s="23">
        <f t="shared" si="9"/>
        <v>29.352803892824856</v>
      </c>
      <c r="AF59" s="23">
        <f t="shared" si="10"/>
        <v>14.018127949036579</v>
      </c>
      <c r="AG59" s="23">
        <f t="shared" si="17"/>
        <v>43.370931841861434</v>
      </c>
      <c r="AH59" s="23">
        <f t="shared" si="11"/>
        <v>40.794737347184885</v>
      </c>
      <c r="AI59" s="23">
        <f t="shared" si="12"/>
        <v>2.5761944946765496</v>
      </c>
      <c r="AJ59" s="23">
        <f t="shared" si="18"/>
        <v>15.913843969</v>
      </c>
      <c r="AK59" s="23">
        <f t="shared" si="19"/>
        <v>18.490038463676548</v>
      </c>
      <c r="AL59" s="25">
        <f t="shared" si="13"/>
        <v>0.45324567986101977</v>
      </c>
      <c r="AM59" s="40" t="str">
        <f t="shared" si="14"/>
        <v>  </v>
      </c>
      <c r="AN59" s="23">
        <f t="shared" si="15"/>
        <v>0</v>
      </c>
    </row>
    <row r="60" spans="1:40" ht="12.75">
      <c r="A60" s="1" t="s">
        <v>55</v>
      </c>
      <c r="B60" s="3">
        <v>0</v>
      </c>
      <c r="C60" s="4">
        <v>0</v>
      </c>
      <c r="D60" s="18">
        <v>0</v>
      </c>
      <c r="E60" s="5">
        <v>0</v>
      </c>
      <c r="F60" s="5">
        <v>0</v>
      </c>
      <c r="G60" s="5">
        <f t="shared" si="0"/>
        <v>0</v>
      </c>
      <c r="H60" s="5">
        <v>0</v>
      </c>
      <c r="I60" s="6">
        <v>0</v>
      </c>
      <c r="J60" s="7">
        <v>0</v>
      </c>
      <c r="K60" s="7">
        <v>0</v>
      </c>
      <c r="L60" s="7">
        <v>0</v>
      </c>
      <c r="M60" s="7">
        <v>0</v>
      </c>
      <c r="N60" s="7">
        <v>0</v>
      </c>
      <c r="O60" s="7">
        <v>0</v>
      </c>
      <c r="P60" s="7">
        <v>0</v>
      </c>
      <c r="Q60" s="7">
        <v>0</v>
      </c>
      <c r="R60" s="7">
        <v>0</v>
      </c>
      <c r="S60" s="7">
        <v>0</v>
      </c>
      <c r="T60" s="8">
        <v>0</v>
      </c>
      <c r="U60" s="22">
        <f t="shared" si="1"/>
        <v>0</v>
      </c>
      <c r="V60" s="23">
        <f t="shared" si="2"/>
        <v>0</v>
      </c>
      <c r="W60" s="23">
        <f t="shared" si="3"/>
        <v>0</v>
      </c>
      <c r="X60" s="23">
        <f t="shared" si="4"/>
        <v>0</v>
      </c>
      <c r="Y60" s="23">
        <f t="shared" si="5"/>
        <v>0</v>
      </c>
      <c r="Z60" s="23">
        <f t="shared" si="16"/>
        <v>0</v>
      </c>
      <c r="AA60" s="25"/>
      <c r="AB60" s="40" t="str">
        <f t="shared" si="20"/>
        <v>  </v>
      </c>
      <c r="AC60" s="23">
        <f t="shared" si="21"/>
        <v>0</v>
      </c>
      <c r="AD60" s="23"/>
      <c r="AE60" s="23">
        <f t="shared" si="9"/>
        <v>0</v>
      </c>
      <c r="AF60" s="23">
        <f t="shared" si="10"/>
        <v>0</v>
      </c>
      <c r="AG60" s="23">
        <f t="shared" si="17"/>
        <v>0</v>
      </c>
      <c r="AH60" s="23">
        <f t="shared" si="11"/>
        <v>0</v>
      </c>
      <c r="AI60" s="23">
        <f t="shared" si="12"/>
        <v>0</v>
      </c>
      <c r="AJ60" s="23">
        <f t="shared" si="18"/>
        <v>0</v>
      </c>
      <c r="AK60" s="23">
        <f t="shared" si="19"/>
        <v>0</v>
      </c>
      <c r="AL60" s="25"/>
      <c r="AM60" s="40" t="str">
        <f t="shared" si="14"/>
        <v>  </v>
      </c>
      <c r="AN60" s="23">
        <f t="shared" si="15"/>
        <v>0</v>
      </c>
    </row>
    <row r="61" spans="1:40" ht="12.75">
      <c r="A61" s="1" t="s">
        <v>56</v>
      </c>
      <c r="B61" s="3">
        <v>21219</v>
      </c>
      <c r="C61" s="4">
        <v>21219</v>
      </c>
      <c r="D61" s="18">
        <v>21219</v>
      </c>
      <c r="E61" s="5">
        <v>565.2867382820734</v>
      </c>
      <c r="F61" s="5">
        <v>1051.469509671749</v>
      </c>
      <c r="G61" s="5">
        <f t="shared" si="0"/>
        <v>1616.7562479538224</v>
      </c>
      <c r="H61" s="5">
        <v>641.0228882847256</v>
      </c>
      <c r="I61" s="6">
        <v>2771.9613907555554</v>
      </c>
      <c r="J61" s="7">
        <v>172828605.3231</v>
      </c>
      <c r="K61" s="7">
        <v>113030.2436</v>
      </c>
      <c r="L61" s="7">
        <v>6087.8662</v>
      </c>
      <c r="M61" s="7">
        <v>0</v>
      </c>
      <c r="N61" s="7">
        <v>0</v>
      </c>
      <c r="O61" s="7">
        <v>0</v>
      </c>
      <c r="P61" s="7">
        <v>0</v>
      </c>
      <c r="Q61" s="7">
        <v>0</v>
      </c>
      <c r="R61" s="7">
        <v>0</v>
      </c>
      <c r="S61" s="7">
        <v>0</v>
      </c>
      <c r="T61" s="8">
        <v>0</v>
      </c>
      <c r="U61" s="22">
        <f t="shared" si="1"/>
        <v>0</v>
      </c>
      <c r="V61" s="23">
        <f t="shared" si="2"/>
        <v>47.90781549184575</v>
      </c>
      <c r="W61" s="23">
        <f t="shared" si="3"/>
        <v>58.81824875044213</v>
      </c>
      <c r="X61" s="23">
        <f t="shared" si="4"/>
        <v>-10.910433258596377</v>
      </c>
      <c r="Y61" s="23">
        <f t="shared" si="5"/>
        <v>12.5627776930632</v>
      </c>
      <c r="Z61" s="23">
        <f t="shared" si="16"/>
        <v>1.6523444344668228</v>
      </c>
      <c r="AA61" s="25">
        <f t="shared" si="6"/>
        <v>0.028092377273548158</v>
      </c>
      <c r="AB61" s="40" t="str">
        <f t="shared" si="20"/>
        <v>  </v>
      </c>
      <c r="AC61" s="23">
        <f t="shared" si="21"/>
        <v>0</v>
      </c>
      <c r="AD61" s="23"/>
      <c r="AE61" s="23">
        <f t="shared" si="9"/>
        <v>48.02833115546501</v>
      </c>
      <c r="AF61" s="23">
        <f t="shared" si="10"/>
        <v>23.803263166398786</v>
      </c>
      <c r="AG61" s="23">
        <f t="shared" si="17"/>
        <v>71.8315943218638</v>
      </c>
      <c r="AH61" s="23">
        <f t="shared" si="11"/>
        <v>58.81824875044213</v>
      </c>
      <c r="AI61" s="23">
        <f t="shared" si="12"/>
        <v>13.013345571421674</v>
      </c>
      <c r="AJ61" s="23">
        <f t="shared" si="18"/>
        <v>12.5627776930632</v>
      </c>
      <c r="AK61" s="23">
        <f t="shared" si="19"/>
        <v>25.576123264484874</v>
      </c>
      <c r="AL61" s="25">
        <f t="shared" si="13"/>
        <v>0.43483313100668647</v>
      </c>
      <c r="AM61" s="40" t="str">
        <f t="shared" si="14"/>
        <v>  </v>
      </c>
      <c r="AN61" s="23">
        <f t="shared" si="15"/>
        <v>0</v>
      </c>
    </row>
    <row r="62" spans="1:40" ht="12.75">
      <c r="A62" s="1" t="s">
        <v>57</v>
      </c>
      <c r="B62" s="3">
        <v>4667</v>
      </c>
      <c r="C62" s="4">
        <v>4667</v>
      </c>
      <c r="D62" s="18">
        <v>4667</v>
      </c>
      <c r="E62" s="5">
        <v>444.806106055059</v>
      </c>
      <c r="F62" s="5">
        <v>985.5881128890134</v>
      </c>
      <c r="G62" s="5">
        <f t="shared" si="0"/>
        <v>1430.3942189440722</v>
      </c>
      <c r="H62" s="5">
        <v>693.2260724625455</v>
      </c>
      <c r="I62" s="6">
        <v>3297.3650527999994</v>
      </c>
      <c r="J62" s="7">
        <v>23942</v>
      </c>
      <c r="K62" s="7">
        <v>36650.5824</v>
      </c>
      <c r="L62" s="7">
        <v>342.9153</v>
      </c>
      <c r="M62" s="7">
        <v>0</v>
      </c>
      <c r="N62" s="7">
        <v>0</v>
      </c>
      <c r="O62" s="7">
        <v>0</v>
      </c>
      <c r="P62" s="7">
        <v>0</v>
      </c>
      <c r="Q62" s="7">
        <v>0</v>
      </c>
      <c r="R62" s="7">
        <v>0</v>
      </c>
      <c r="S62" s="7">
        <v>0</v>
      </c>
      <c r="T62" s="8">
        <v>0</v>
      </c>
      <c r="U62" s="22">
        <f t="shared" si="1"/>
        <v>0</v>
      </c>
      <c r="V62" s="23">
        <f t="shared" si="2"/>
        <v>9.910935899994687</v>
      </c>
      <c r="W62" s="23">
        <f t="shared" si="3"/>
        <v>15.388802701417598</v>
      </c>
      <c r="X62" s="23">
        <f t="shared" si="4"/>
        <v>-5.477866801422911</v>
      </c>
      <c r="Y62" s="23">
        <f t="shared" si="5"/>
        <v>0.0387173217</v>
      </c>
      <c r="Z62" s="23">
        <f t="shared" si="16"/>
        <v>-5.439149479722911</v>
      </c>
      <c r="AA62" s="25">
        <f t="shared" si="6"/>
        <v>-0.3534485161228211</v>
      </c>
      <c r="AB62" s="40">
        <f t="shared" si="20"/>
        <v>1</v>
      </c>
      <c r="AC62" s="23">
        <f t="shared" si="21"/>
        <v>-5.439149479722911</v>
      </c>
      <c r="AD62" s="23"/>
      <c r="AE62" s="23">
        <f t="shared" si="9"/>
        <v>9.345909747736778</v>
      </c>
      <c r="AF62" s="23">
        <f t="shared" si="10"/>
        <v>5.661750640319725</v>
      </c>
      <c r="AG62" s="23">
        <f t="shared" si="17"/>
        <v>15.007660388056504</v>
      </c>
      <c r="AH62" s="23">
        <f t="shared" si="11"/>
        <v>15.388802701417598</v>
      </c>
      <c r="AI62" s="23">
        <f t="shared" si="12"/>
        <v>-0.38114231336109405</v>
      </c>
      <c r="AJ62" s="23">
        <f t="shared" si="18"/>
        <v>0.0387173217</v>
      </c>
      <c r="AK62" s="23">
        <f t="shared" si="19"/>
        <v>-0.3424249916610941</v>
      </c>
      <c r="AL62" s="25">
        <f t="shared" si="13"/>
        <v>-0.02225156812424077</v>
      </c>
      <c r="AM62" s="40">
        <f t="shared" si="14"/>
        <v>1</v>
      </c>
      <c r="AN62" s="23">
        <f t="shared" si="15"/>
        <v>-0.3424249916610941</v>
      </c>
    </row>
    <row r="63" spans="1:40" ht="12.75">
      <c r="A63" s="1" t="s">
        <v>58</v>
      </c>
      <c r="B63" s="3">
        <v>23570</v>
      </c>
      <c r="C63" s="4">
        <v>23570</v>
      </c>
      <c r="D63" s="18">
        <v>23570</v>
      </c>
      <c r="E63" s="5">
        <v>492.5334770910352</v>
      </c>
      <c r="F63" s="5">
        <v>1000.762579734066</v>
      </c>
      <c r="G63" s="5">
        <f t="shared" si="0"/>
        <v>1493.2960568251012</v>
      </c>
      <c r="H63" s="5">
        <v>604.3058214750961</v>
      </c>
      <c r="I63" s="6">
        <v>3123.587082488888</v>
      </c>
      <c r="J63" s="7">
        <v>89333228</v>
      </c>
      <c r="K63" s="7">
        <v>76125.2868</v>
      </c>
      <c r="L63" s="7">
        <v>20035.5</v>
      </c>
      <c r="M63" s="7">
        <v>0</v>
      </c>
      <c r="N63" s="7">
        <v>0</v>
      </c>
      <c r="O63" s="7">
        <v>0</v>
      </c>
      <c r="P63" s="7">
        <v>0</v>
      </c>
      <c r="Q63" s="7">
        <v>0</v>
      </c>
      <c r="R63" s="7">
        <v>0</v>
      </c>
      <c r="S63" s="7">
        <v>0</v>
      </c>
      <c r="T63" s="8">
        <v>0</v>
      </c>
      <c r="U63" s="22">
        <f t="shared" si="1"/>
        <v>0</v>
      </c>
      <c r="V63" s="23">
        <f t="shared" si="2"/>
        <v>49.44047627153565</v>
      </c>
      <c r="W63" s="23">
        <f t="shared" si="3"/>
        <v>73.62294753426309</v>
      </c>
      <c r="X63" s="23">
        <f t="shared" si="4"/>
        <v>-24.18247126272744</v>
      </c>
      <c r="Y63" s="23">
        <f t="shared" si="5"/>
        <v>6.5281532027999996</v>
      </c>
      <c r="Z63" s="23">
        <f t="shared" si="16"/>
        <v>-17.65431805992744</v>
      </c>
      <c r="AA63" s="25">
        <f t="shared" si="6"/>
        <v>-0.2397936873107582</v>
      </c>
      <c r="AB63" s="40">
        <f t="shared" si="20"/>
        <v>1</v>
      </c>
      <c r="AC63" s="23">
        <f t="shared" si="21"/>
        <v>-17.65431805992744</v>
      </c>
      <c r="AD63" s="23"/>
      <c r="AE63" s="23">
        <f t="shared" si="9"/>
        <v>49.275783283114684</v>
      </c>
      <c r="AF63" s="23">
        <f t="shared" si="10"/>
        <v>24.926104371294027</v>
      </c>
      <c r="AG63" s="23">
        <f t="shared" si="17"/>
        <v>74.20188765440871</v>
      </c>
      <c r="AH63" s="23">
        <f t="shared" si="11"/>
        <v>73.62294753426309</v>
      </c>
      <c r="AI63" s="23">
        <f t="shared" si="12"/>
        <v>0.5789401201456172</v>
      </c>
      <c r="AJ63" s="23">
        <f t="shared" si="18"/>
        <v>6.5281532027999996</v>
      </c>
      <c r="AK63" s="23">
        <f t="shared" si="19"/>
        <v>7.107093322945617</v>
      </c>
      <c r="AL63" s="25">
        <f t="shared" si="13"/>
        <v>0.09653367001692068</v>
      </c>
      <c r="AM63" s="40" t="str">
        <f t="shared" si="14"/>
        <v>  </v>
      </c>
      <c r="AN63" s="23">
        <f t="shared" si="15"/>
        <v>0</v>
      </c>
    </row>
    <row r="64" spans="1:40" ht="12.75">
      <c r="A64" s="1" t="s">
        <v>59</v>
      </c>
      <c r="B64" s="3">
        <v>6208</v>
      </c>
      <c r="C64" s="4">
        <v>6208</v>
      </c>
      <c r="D64" s="18">
        <v>6208</v>
      </c>
      <c r="E64" s="5">
        <v>396.935916444594</v>
      </c>
      <c r="F64" s="5">
        <v>995.4839806763249</v>
      </c>
      <c r="G64" s="5">
        <f t="shared" si="0"/>
        <v>1392.419897120919</v>
      </c>
      <c r="H64" s="5">
        <v>671.4960073370032</v>
      </c>
      <c r="I64" s="6">
        <v>2744.0442062222214</v>
      </c>
      <c r="J64" s="7">
        <v>26210764</v>
      </c>
      <c r="K64" s="7">
        <v>48225.1577</v>
      </c>
      <c r="L64" s="7">
        <v>116.3409</v>
      </c>
      <c r="M64" s="7">
        <v>0</v>
      </c>
      <c r="N64" s="7">
        <v>0</v>
      </c>
      <c r="O64" s="7">
        <v>0</v>
      </c>
      <c r="P64" s="7">
        <v>0</v>
      </c>
      <c r="Q64" s="7">
        <v>0</v>
      </c>
      <c r="R64" s="7">
        <v>0</v>
      </c>
      <c r="S64" s="7">
        <v>0</v>
      </c>
      <c r="T64" s="8">
        <v>0</v>
      </c>
      <c r="U64" s="22">
        <f t="shared" si="1"/>
        <v>0</v>
      </c>
      <c r="V64" s="23">
        <f t="shared" si="2"/>
        <v>12.812789934874779</v>
      </c>
      <c r="W64" s="23">
        <f t="shared" si="3"/>
        <v>17.035026432227554</v>
      </c>
      <c r="X64" s="23">
        <f t="shared" si="4"/>
        <v>-4.222236497352775</v>
      </c>
      <c r="Y64" s="23">
        <f t="shared" si="5"/>
        <v>1.9355165066</v>
      </c>
      <c r="Z64" s="23">
        <f t="shared" si="16"/>
        <v>-2.2867199907527747</v>
      </c>
      <c r="AA64" s="25">
        <f t="shared" si="6"/>
        <v>-0.13423636293435184</v>
      </c>
      <c r="AB64" s="40">
        <f t="shared" si="20"/>
        <v>1</v>
      </c>
      <c r="AC64" s="23">
        <f t="shared" si="21"/>
        <v>-2.2867199907527747</v>
      </c>
      <c r="AD64" s="23"/>
      <c r="AE64" s="23">
        <f t="shared" si="9"/>
        <v>12.10179980985733</v>
      </c>
      <c r="AF64" s="23">
        <f t="shared" si="10"/>
        <v>7.295132623709203</v>
      </c>
      <c r="AG64" s="23">
        <f t="shared" si="17"/>
        <v>19.396932433566533</v>
      </c>
      <c r="AH64" s="23">
        <f t="shared" si="11"/>
        <v>17.035026432227554</v>
      </c>
      <c r="AI64" s="23">
        <f t="shared" si="12"/>
        <v>2.36190600133898</v>
      </c>
      <c r="AJ64" s="23">
        <f t="shared" si="18"/>
        <v>1.9355165066</v>
      </c>
      <c r="AK64" s="23">
        <f t="shared" si="19"/>
        <v>4.29742250793898</v>
      </c>
      <c r="AL64" s="25">
        <f t="shared" si="13"/>
        <v>0.2522697880766972</v>
      </c>
      <c r="AM64" s="40" t="str">
        <f t="shared" si="14"/>
        <v>  </v>
      </c>
      <c r="AN64" s="23">
        <f t="shared" si="15"/>
        <v>0</v>
      </c>
    </row>
    <row r="65" spans="1:40" ht="12.75">
      <c r="A65" s="1" t="s">
        <v>60</v>
      </c>
      <c r="B65" s="3">
        <v>13808</v>
      </c>
      <c r="C65" s="4">
        <v>13816</v>
      </c>
      <c r="D65" s="18">
        <v>13808</v>
      </c>
      <c r="E65" s="5">
        <v>754.618511973909</v>
      </c>
      <c r="F65" s="5">
        <v>1196.3715766792827</v>
      </c>
      <c r="G65" s="5">
        <f t="shared" si="0"/>
        <v>1950.9900886531918</v>
      </c>
      <c r="H65" s="5">
        <v>725.1831027608644</v>
      </c>
      <c r="I65" s="6">
        <v>4082.4031386666657</v>
      </c>
      <c r="J65" s="7">
        <v>321217559.9196</v>
      </c>
      <c r="K65" s="7">
        <v>178618.1615</v>
      </c>
      <c r="L65" s="7">
        <v>25071.1253</v>
      </c>
      <c r="M65" s="7">
        <v>0</v>
      </c>
      <c r="N65" s="7">
        <v>0</v>
      </c>
      <c r="O65" s="7">
        <v>0</v>
      </c>
      <c r="P65" s="7">
        <v>0</v>
      </c>
      <c r="Q65" s="7">
        <v>0</v>
      </c>
      <c r="R65" s="7">
        <v>3202961</v>
      </c>
      <c r="S65" s="7">
        <v>0</v>
      </c>
      <c r="T65" s="8">
        <v>0</v>
      </c>
      <c r="U65" s="22">
        <f t="shared" si="1"/>
        <v>3202961</v>
      </c>
      <c r="V65" s="23">
        <f t="shared" si="2"/>
        <v>36.95259942704529</v>
      </c>
      <c r="W65" s="23">
        <f t="shared" si="3"/>
        <v>56.36982253870932</v>
      </c>
      <c r="X65" s="23">
        <f t="shared" si="4"/>
        <v>-19.41722311166403</v>
      </c>
      <c r="Y65" s="23">
        <f t="shared" si="5"/>
        <v>26.534314601011197</v>
      </c>
      <c r="Z65" s="23">
        <f t="shared" si="16"/>
        <v>7.1170914893471675</v>
      </c>
      <c r="AA65" s="25">
        <f t="shared" si="6"/>
        <v>0.1262571207219934</v>
      </c>
      <c r="AB65" s="40" t="str">
        <f t="shared" si="20"/>
        <v>  </v>
      </c>
      <c r="AC65" s="23">
        <f t="shared" si="21"/>
        <v>0</v>
      </c>
      <c r="AD65" s="23"/>
      <c r="AE65" s="23">
        <f t="shared" si="9"/>
        <v>37.714979601772576</v>
      </c>
      <c r="AF65" s="23">
        <f t="shared" si="10"/>
        <v>17.523324495113524</v>
      </c>
      <c r="AG65" s="23">
        <f t="shared" si="17"/>
        <v>55.2383040968861</v>
      </c>
      <c r="AH65" s="23">
        <f t="shared" si="11"/>
        <v>56.36982253870932</v>
      </c>
      <c r="AI65" s="23">
        <f t="shared" si="12"/>
        <v>-1.131518441823225</v>
      </c>
      <c r="AJ65" s="23">
        <f t="shared" si="18"/>
        <v>26.534314601011197</v>
      </c>
      <c r="AK65" s="23">
        <f t="shared" si="19"/>
        <v>25.40279615918797</v>
      </c>
      <c r="AL65" s="25">
        <f t="shared" si="13"/>
        <v>0.4506453101168413</v>
      </c>
      <c r="AM65" s="40" t="str">
        <f t="shared" si="14"/>
        <v>  </v>
      </c>
      <c r="AN65" s="23">
        <f t="shared" si="15"/>
        <v>0</v>
      </c>
    </row>
    <row r="66" spans="1:40" ht="12.75">
      <c r="A66" s="1" t="s">
        <v>61</v>
      </c>
      <c r="B66" s="3">
        <v>8790</v>
      </c>
      <c r="C66" s="4">
        <v>8790</v>
      </c>
      <c r="D66" s="18">
        <v>8790</v>
      </c>
      <c r="E66" s="5">
        <v>550.2813269135294</v>
      </c>
      <c r="F66" s="5">
        <v>1037.7312442609493</v>
      </c>
      <c r="G66" s="5">
        <f t="shared" si="0"/>
        <v>1588.0125711744786</v>
      </c>
      <c r="H66" s="5">
        <v>660.1046495970709</v>
      </c>
      <c r="I66" s="6">
        <v>2603.6382527999995</v>
      </c>
      <c r="J66" s="7">
        <v>68691319</v>
      </c>
      <c r="K66" s="7">
        <v>67001.563</v>
      </c>
      <c r="L66" s="7">
        <v>1476</v>
      </c>
      <c r="M66" s="7">
        <v>0</v>
      </c>
      <c r="N66" s="7">
        <v>0</v>
      </c>
      <c r="O66" s="7">
        <v>0</v>
      </c>
      <c r="P66" s="7">
        <v>0</v>
      </c>
      <c r="Q66" s="7">
        <v>0</v>
      </c>
      <c r="R66" s="7">
        <v>0</v>
      </c>
      <c r="S66" s="7">
        <v>0</v>
      </c>
      <c r="T66" s="8">
        <v>0</v>
      </c>
      <c r="U66" s="22">
        <f t="shared" si="1"/>
        <v>0</v>
      </c>
      <c r="V66" s="23">
        <f t="shared" si="2"/>
        <v>19.76095037058192</v>
      </c>
      <c r="W66" s="23">
        <f t="shared" si="3"/>
        <v>22.885980242111994</v>
      </c>
      <c r="X66" s="23">
        <f t="shared" si="4"/>
        <v>-3.1250298715300744</v>
      </c>
      <c r="Y66" s="23">
        <f t="shared" si="5"/>
        <v>5.0142525309999995</v>
      </c>
      <c r="Z66" s="23">
        <f t="shared" si="16"/>
        <v>1.889222659469925</v>
      </c>
      <c r="AA66" s="25">
        <f t="shared" si="6"/>
        <v>0.08254934416108634</v>
      </c>
      <c r="AB66" s="40" t="str">
        <f t="shared" si="20"/>
        <v>  </v>
      </c>
      <c r="AC66" s="23">
        <f t="shared" si="21"/>
        <v>0</v>
      </c>
      <c r="AD66" s="23"/>
      <c r="AE66" s="23">
        <f t="shared" si="9"/>
        <v>19.542082700873134</v>
      </c>
      <c r="AF66" s="23">
        <f t="shared" si="10"/>
        <v>10.154059772426942</v>
      </c>
      <c r="AG66" s="23">
        <f t="shared" si="17"/>
        <v>29.69614247330008</v>
      </c>
      <c r="AH66" s="23">
        <f t="shared" si="11"/>
        <v>22.885980242111994</v>
      </c>
      <c r="AI66" s="23">
        <f t="shared" si="12"/>
        <v>6.810162231188084</v>
      </c>
      <c r="AJ66" s="23">
        <f t="shared" si="18"/>
        <v>5.0142525309999995</v>
      </c>
      <c r="AK66" s="23">
        <f t="shared" si="19"/>
        <v>11.824414762188084</v>
      </c>
      <c r="AL66" s="25">
        <f t="shared" si="13"/>
        <v>0.5166663012506773</v>
      </c>
      <c r="AM66" s="40" t="str">
        <f t="shared" si="14"/>
        <v>  </v>
      </c>
      <c r="AN66" s="23">
        <f t="shared" si="15"/>
        <v>0</v>
      </c>
    </row>
    <row r="67" spans="1:40" ht="12.75">
      <c r="A67" s="1" t="s">
        <v>62</v>
      </c>
      <c r="B67" s="3">
        <v>4302</v>
      </c>
      <c r="C67" s="4">
        <v>4302</v>
      </c>
      <c r="D67" s="18">
        <v>4302</v>
      </c>
      <c r="E67" s="5">
        <v>412.22362908109716</v>
      </c>
      <c r="F67" s="5">
        <v>865.49</v>
      </c>
      <c r="G67" s="5">
        <f t="shared" si="0"/>
        <v>1277.7136290810972</v>
      </c>
      <c r="H67" s="5">
        <v>600.8302566377016</v>
      </c>
      <c r="I67" s="6">
        <v>3166.9146311111103</v>
      </c>
      <c r="J67" s="7">
        <v>2452871</v>
      </c>
      <c r="K67" s="7">
        <v>37724.169</v>
      </c>
      <c r="L67" s="7">
        <v>2987.3662</v>
      </c>
      <c r="M67" s="7">
        <v>0</v>
      </c>
      <c r="N67" s="7">
        <v>0</v>
      </c>
      <c r="O67" s="7">
        <v>0</v>
      </c>
      <c r="P67" s="7">
        <v>0</v>
      </c>
      <c r="Q67" s="7">
        <v>0</v>
      </c>
      <c r="R67" s="7">
        <v>0</v>
      </c>
      <c r="S67" s="7">
        <v>0</v>
      </c>
      <c r="T67" s="8">
        <v>0</v>
      </c>
      <c r="U67" s="22">
        <f t="shared" si="1"/>
        <v>0</v>
      </c>
      <c r="V67" s="23">
        <f t="shared" si="2"/>
        <v>8.081495796362272</v>
      </c>
      <c r="W67" s="23">
        <f t="shared" si="3"/>
        <v>13.624066743039997</v>
      </c>
      <c r="X67" s="23">
        <f t="shared" si="4"/>
        <v>-5.542570946677724</v>
      </c>
      <c r="Y67" s="23">
        <f t="shared" si="5"/>
        <v>0.21731824719999998</v>
      </c>
      <c r="Z67" s="23">
        <f t="shared" si="16"/>
        <v>-5.3252526994777245</v>
      </c>
      <c r="AA67" s="25">
        <f t="shared" si="6"/>
        <v>-0.39087100789477475</v>
      </c>
      <c r="AB67" s="40">
        <f t="shared" si="20"/>
        <v>1</v>
      </c>
      <c r="AC67" s="23">
        <f t="shared" si="21"/>
        <v>-5.3252526994777245</v>
      </c>
      <c r="AD67" s="23"/>
      <c r="AE67" s="23">
        <f t="shared" si="9"/>
        <v>7.695413645229633</v>
      </c>
      <c r="AF67" s="23">
        <f t="shared" si="10"/>
        <v>4.523350587096936</v>
      </c>
      <c r="AG67" s="23">
        <f t="shared" si="17"/>
        <v>12.218764232326569</v>
      </c>
      <c r="AH67" s="23">
        <f t="shared" si="11"/>
        <v>13.624066743039997</v>
      </c>
      <c r="AI67" s="23">
        <f t="shared" si="12"/>
        <v>-1.4053025107134278</v>
      </c>
      <c r="AJ67" s="23">
        <f t="shared" si="18"/>
        <v>0.21731824719999998</v>
      </c>
      <c r="AK67" s="23">
        <f t="shared" si="19"/>
        <v>-1.187984263513428</v>
      </c>
      <c r="AL67" s="25">
        <f t="shared" si="13"/>
        <v>-0.08719747825078167</v>
      </c>
      <c r="AM67" s="40">
        <f t="shared" si="14"/>
        <v>1</v>
      </c>
      <c r="AN67" s="23">
        <f t="shared" si="15"/>
        <v>-1.187984263513428</v>
      </c>
    </row>
    <row r="68" spans="1:40" ht="12.75">
      <c r="A68" s="1" t="s">
        <v>63</v>
      </c>
      <c r="B68" s="3">
        <v>11073</v>
      </c>
      <c r="C68" s="4">
        <v>11073</v>
      </c>
      <c r="D68" s="18">
        <v>11073</v>
      </c>
      <c r="E68" s="5">
        <v>438.7460132066085</v>
      </c>
      <c r="F68" s="5">
        <v>937.0296412731194</v>
      </c>
      <c r="G68" s="5">
        <f t="shared" si="0"/>
        <v>1375.775654479728</v>
      </c>
      <c r="H68" s="5">
        <v>662.3726055688252</v>
      </c>
      <c r="I68" s="6">
        <v>3002.692839466666</v>
      </c>
      <c r="J68" s="7">
        <v>14618415</v>
      </c>
      <c r="K68" s="7">
        <v>43101.3394</v>
      </c>
      <c r="L68" s="7">
        <v>3844.1377</v>
      </c>
      <c r="M68" s="7">
        <v>0</v>
      </c>
      <c r="N68" s="7">
        <v>0</v>
      </c>
      <c r="O68" s="7">
        <v>0</v>
      </c>
      <c r="P68" s="7">
        <v>0</v>
      </c>
      <c r="Q68" s="7">
        <v>0</v>
      </c>
      <c r="R68" s="7">
        <v>0</v>
      </c>
      <c r="S68" s="7">
        <v>0</v>
      </c>
      <c r="T68" s="8">
        <v>0</v>
      </c>
      <c r="U68" s="22">
        <f t="shared" si="1"/>
        <v>0</v>
      </c>
      <c r="V68" s="23">
        <f t="shared" si="2"/>
        <v>22.56841568351763</v>
      </c>
      <c r="W68" s="23">
        <f t="shared" si="3"/>
        <v>33.2488178114144</v>
      </c>
      <c r="X68" s="23">
        <f t="shared" si="4"/>
        <v>-10.680402127896766</v>
      </c>
      <c r="Y68" s="23">
        <f t="shared" si="5"/>
        <v>1.0994713570999999</v>
      </c>
      <c r="Z68" s="23">
        <f t="shared" si="16"/>
        <v>-9.580930770796765</v>
      </c>
      <c r="AA68" s="25">
        <f t="shared" si="6"/>
        <v>-0.28815853920398965</v>
      </c>
      <c r="AB68" s="40">
        <f t="shared" si="20"/>
        <v>1</v>
      </c>
      <c r="AC68" s="23">
        <f t="shared" si="21"/>
        <v>-9.580930770796765</v>
      </c>
      <c r="AD68" s="23"/>
      <c r="AE68" s="23">
        <f t="shared" si="9"/>
        <v>21.32754935087564</v>
      </c>
      <c r="AF68" s="23">
        <f t="shared" si="10"/>
        <v>12.835290757561301</v>
      </c>
      <c r="AG68" s="23">
        <f t="shared" si="17"/>
        <v>34.16284010843694</v>
      </c>
      <c r="AH68" s="23">
        <f t="shared" si="11"/>
        <v>33.2488178114144</v>
      </c>
      <c r="AI68" s="23">
        <f t="shared" si="12"/>
        <v>0.9140222970225409</v>
      </c>
      <c r="AJ68" s="23">
        <f t="shared" si="18"/>
        <v>1.0994713570999999</v>
      </c>
      <c r="AK68" s="23">
        <f t="shared" si="19"/>
        <v>2.0134936541225406</v>
      </c>
      <c r="AL68" s="25">
        <f t="shared" si="13"/>
        <v>0.06055835324861696</v>
      </c>
      <c r="AM68" s="40" t="str">
        <f t="shared" si="14"/>
        <v>  </v>
      </c>
      <c r="AN68" s="23">
        <f t="shared" si="15"/>
        <v>0</v>
      </c>
    </row>
    <row r="69" spans="1:40" ht="12.75">
      <c r="A69" s="1" t="s">
        <v>64</v>
      </c>
      <c r="B69" s="3">
        <v>3791</v>
      </c>
      <c r="C69" s="4">
        <v>3804.38</v>
      </c>
      <c r="D69" s="18">
        <v>3791</v>
      </c>
      <c r="E69" s="5">
        <v>565.9808441911551</v>
      </c>
      <c r="F69" s="5">
        <v>1108.7444841661234</v>
      </c>
      <c r="G69" s="5">
        <f t="shared" si="0"/>
        <v>1674.7253283572786</v>
      </c>
      <c r="H69" s="5">
        <v>715.9261350848793</v>
      </c>
      <c r="I69" s="6">
        <v>3101.737842666666</v>
      </c>
      <c r="J69" s="7">
        <v>32224010</v>
      </c>
      <c r="K69" s="7">
        <v>50883.0124</v>
      </c>
      <c r="L69" s="7">
        <v>4975.509</v>
      </c>
      <c r="M69" s="7">
        <v>0</v>
      </c>
      <c r="N69" s="7">
        <v>0</v>
      </c>
      <c r="O69" s="7">
        <v>0</v>
      </c>
      <c r="P69" s="7">
        <v>0</v>
      </c>
      <c r="Q69" s="7">
        <v>0</v>
      </c>
      <c r="R69" s="7">
        <v>65738</v>
      </c>
      <c r="S69" s="7">
        <v>0</v>
      </c>
      <c r="T69" s="8">
        <v>0</v>
      </c>
      <c r="U69" s="22">
        <f t="shared" si="1"/>
        <v>65738</v>
      </c>
      <c r="V69" s="23">
        <f t="shared" si="2"/>
        <v>9.062959697909221</v>
      </c>
      <c r="W69" s="23">
        <f t="shared" si="3"/>
        <v>11.758688161549331</v>
      </c>
      <c r="X69" s="23">
        <f t="shared" si="4"/>
        <v>-2.69572846364011</v>
      </c>
      <c r="Y69" s="23">
        <f t="shared" si="5"/>
        <v>2.4417252414</v>
      </c>
      <c r="Z69" s="23">
        <f t="shared" si="16"/>
        <v>-0.2540032222401103</v>
      </c>
      <c r="AA69" s="25">
        <f t="shared" si="6"/>
        <v>-0.021601323102580065</v>
      </c>
      <c r="AB69" s="40">
        <f t="shared" si="20"/>
        <v>1</v>
      </c>
      <c r="AC69" s="23">
        <f t="shared" si="21"/>
        <v>-0.2540032222401103</v>
      </c>
      <c r="AD69" s="23"/>
      <c r="AE69" s="23">
        <f t="shared" si="9"/>
        <v>8.88843720772342</v>
      </c>
      <c r="AF69" s="23">
        <f t="shared" si="10"/>
        <v>4.749632961686861</v>
      </c>
      <c r="AG69" s="23">
        <f t="shared" si="17"/>
        <v>13.63807016941028</v>
      </c>
      <c r="AH69" s="23">
        <f t="shared" si="11"/>
        <v>11.758688161549331</v>
      </c>
      <c r="AI69" s="23">
        <f t="shared" si="12"/>
        <v>1.8793820078609489</v>
      </c>
      <c r="AJ69" s="23">
        <f t="shared" si="18"/>
        <v>2.4417252414</v>
      </c>
      <c r="AK69" s="23">
        <f t="shared" si="19"/>
        <v>4.321107249260949</v>
      </c>
      <c r="AL69" s="25">
        <f t="shared" si="13"/>
        <v>0.367482085577444</v>
      </c>
      <c r="AM69" s="40" t="str">
        <f t="shared" si="14"/>
        <v>  </v>
      </c>
      <c r="AN69" s="23">
        <f t="shared" si="15"/>
        <v>0</v>
      </c>
    </row>
    <row r="70" spans="1:40" ht="12.75">
      <c r="A70" s="1" t="s">
        <v>65</v>
      </c>
      <c r="B70" s="3">
        <v>5711</v>
      </c>
      <c r="C70" s="4">
        <v>5711</v>
      </c>
      <c r="D70" s="18">
        <v>5711</v>
      </c>
      <c r="E70" s="5">
        <v>466.26552805140244</v>
      </c>
      <c r="F70" s="5">
        <v>932.744808845672</v>
      </c>
      <c r="G70" s="5">
        <f aca="true" t="shared" si="22" ref="G70:G133">E70+F70</f>
        <v>1399.0103368970745</v>
      </c>
      <c r="H70" s="5">
        <v>631.5580497519248</v>
      </c>
      <c r="I70" s="6">
        <v>3035.5957054222217</v>
      </c>
      <c r="J70" s="7">
        <v>15290110</v>
      </c>
      <c r="K70" s="7">
        <v>43398.2286</v>
      </c>
      <c r="L70" s="7">
        <v>4582.3323</v>
      </c>
      <c r="M70" s="7">
        <v>0</v>
      </c>
      <c r="N70" s="7">
        <v>0</v>
      </c>
      <c r="O70" s="7">
        <v>0</v>
      </c>
      <c r="P70" s="7">
        <v>0</v>
      </c>
      <c r="Q70" s="7">
        <v>0</v>
      </c>
      <c r="R70" s="7">
        <v>0</v>
      </c>
      <c r="S70" s="7">
        <v>0</v>
      </c>
      <c r="T70" s="8">
        <v>0</v>
      </c>
      <c r="U70" s="22">
        <f aca="true" t="shared" si="23" ref="U70:U133">O70+P70+Q70+R70+S70+T70</f>
        <v>0</v>
      </c>
      <c r="V70" s="23">
        <f aca="true" t="shared" si="24" ref="V70:V133">(G70+H70)*$D70/1000000</f>
        <v>11.596576056152434</v>
      </c>
      <c r="W70" s="23">
        <f aca="true" t="shared" si="25" ref="W70:W133">(I70)*$D70/1000000</f>
        <v>17.33628707366631</v>
      </c>
      <c r="X70" s="23">
        <f aca="true" t="shared" si="26" ref="X70:X133">V70-W70</f>
        <v>-5.739711017513875</v>
      </c>
      <c r="Y70" s="23">
        <f aca="true" t="shared" si="27" ref="Y70:Y133">(J70*J$230+K70+L70+M70+N70+U70)/1000000</f>
        <v>1.1488684808999998</v>
      </c>
      <c r="Z70" s="23">
        <f aca="true" t="shared" si="28" ref="Z70:Z133">X70+Y70</f>
        <v>-4.5908425366138745</v>
      </c>
      <c r="AA70" s="25">
        <f aca="true" t="shared" si="29" ref="AA70:AA131">Z70/W70</f>
        <v>-0.26481117422122813</v>
      </c>
      <c r="AB70" s="40">
        <f t="shared" si="20"/>
        <v>1</v>
      </c>
      <c r="AC70" s="23">
        <f t="shared" si="21"/>
        <v>-4.5908425366138745</v>
      </c>
      <c r="AD70" s="23"/>
      <c r="AE70" s="23">
        <f aca="true" t="shared" si="30" ref="AE70:AE133">(G70*$D70)/1000000*1.4</f>
        <v>11.18564724762687</v>
      </c>
      <c r="AF70" s="23">
        <f aca="true" t="shared" si="31" ref="AF70:AF133">H70*$D70/1000000*1.75</f>
        <v>6.311949038733175</v>
      </c>
      <c r="AG70" s="23">
        <f t="shared" si="17"/>
        <v>17.497596286360043</v>
      </c>
      <c r="AH70" s="23">
        <f aca="true" t="shared" si="32" ref="AH70:AH133">I70*$D70/1000000</f>
        <v>17.33628707366631</v>
      </c>
      <c r="AI70" s="23">
        <f aca="true" t="shared" si="33" ref="AI70:AI133">AE70+AF70-AH70</f>
        <v>0.16130921269373388</v>
      </c>
      <c r="AJ70" s="23">
        <f t="shared" si="18"/>
        <v>1.1488684808999998</v>
      </c>
      <c r="AK70" s="23">
        <f aca="true" t="shared" si="34" ref="AK70:AK133">AI70+Y70</f>
        <v>1.3101776935937337</v>
      </c>
      <c r="AL70" s="25">
        <f aca="true" t="shared" si="35" ref="AL70:AL131">AK70/AH70</f>
        <v>0.07557429615848274</v>
      </c>
      <c r="AM70" s="40" t="str">
        <f aca="true" t="shared" si="36" ref="AM70:AM133">IF(AK70&lt;0,1,"  ")</f>
        <v>  </v>
      </c>
      <c r="AN70" s="23">
        <f aca="true" t="shared" si="37" ref="AN70:AN133">IF(AM70=1,AK70*AM70,0)</f>
        <v>0</v>
      </c>
    </row>
    <row r="71" spans="1:40" ht="12.75">
      <c r="A71" s="1" t="s">
        <v>66</v>
      </c>
      <c r="B71" s="3">
        <v>11878</v>
      </c>
      <c r="C71" s="4">
        <v>11880</v>
      </c>
      <c r="D71" s="18">
        <v>11878</v>
      </c>
      <c r="E71" s="5">
        <v>714.2653941448099</v>
      </c>
      <c r="F71" s="5">
        <v>1171.12</v>
      </c>
      <c r="G71" s="5">
        <f t="shared" si="22"/>
        <v>1885.3853941448097</v>
      </c>
      <c r="H71" s="5">
        <v>701.949605333678</v>
      </c>
      <c r="I71" s="6">
        <v>3950.9226316444438</v>
      </c>
      <c r="J71" s="7">
        <v>94733305</v>
      </c>
      <c r="K71" s="7">
        <v>78512.1208</v>
      </c>
      <c r="L71" s="7">
        <v>6162.6227</v>
      </c>
      <c r="M71" s="7">
        <v>0</v>
      </c>
      <c r="N71" s="7">
        <v>0</v>
      </c>
      <c r="O71" s="7">
        <v>356659</v>
      </c>
      <c r="P71" s="7">
        <v>0</v>
      </c>
      <c r="Q71" s="7">
        <v>0</v>
      </c>
      <c r="R71" s="7">
        <v>386380</v>
      </c>
      <c r="S71" s="7">
        <v>0</v>
      </c>
      <c r="T71" s="8">
        <v>0</v>
      </c>
      <c r="U71" s="22">
        <f t="shared" si="23"/>
        <v>743039</v>
      </c>
      <c r="V71" s="23">
        <f t="shared" si="24"/>
        <v>30.732365123805476</v>
      </c>
      <c r="W71" s="23">
        <f t="shared" si="25"/>
        <v>46.9290590186727</v>
      </c>
      <c r="X71" s="23">
        <f t="shared" si="26"/>
        <v>-16.196693894867227</v>
      </c>
      <c r="Y71" s="23">
        <f t="shared" si="27"/>
        <v>7.648511703499999</v>
      </c>
      <c r="Z71" s="23">
        <f t="shared" si="28"/>
        <v>-8.548182191367228</v>
      </c>
      <c r="AA71" s="25">
        <f t="shared" si="29"/>
        <v>-0.18215115261454473</v>
      </c>
      <c r="AB71" s="40">
        <f t="shared" si="20"/>
        <v>1</v>
      </c>
      <c r="AC71" s="23">
        <f t="shared" si="21"/>
        <v>-8.548182191367228</v>
      </c>
      <c r="AD71" s="23"/>
      <c r="AE71" s="23">
        <f t="shared" si="30"/>
        <v>31.352450796312862</v>
      </c>
      <c r="AF71" s="23">
        <f t="shared" si="31"/>
        <v>14.591075471268498</v>
      </c>
      <c r="AG71" s="23">
        <f aca="true" t="shared" si="38" ref="AG71:AG134">AE71+AF71</f>
        <v>45.94352626758136</v>
      </c>
      <c r="AH71" s="23">
        <f t="shared" si="32"/>
        <v>46.9290590186727</v>
      </c>
      <c r="AI71" s="23">
        <f t="shared" si="33"/>
        <v>-0.9855327510913412</v>
      </c>
      <c r="AJ71" s="23">
        <f aca="true" t="shared" si="39" ref="AJ71:AJ134">(J71*J$230+K71+L71+M71+N71+U71)/1000000</f>
        <v>7.648511703499999</v>
      </c>
      <c r="AK71" s="23">
        <f t="shared" si="34"/>
        <v>6.662978952408658</v>
      </c>
      <c r="AL71" s="25">
        <f t="shared" si="35"/>
        <v>0.14197981148007913</v>
      </c>
      <c r="AM71" s="40" t="str">
        <f t="shared" si="36"/>
        <v>  </v>
      </c>
      <c r="AN71" s="23">
        <f t="shared" si="37"/>
        <v>0</v>
      </c>
    </row>
    <row r="72" spans="1:40" ht="12.75">
      <c r="A72" s="1" t="s">
        <v>67</v>
      </c>
      <c r="B72" s="3">
        <v>6618</v>
      </c>
      <c r="C72" s="4">
        <v>6619</v>
      </c>
      <c r="D72" s="18">
        <v>6618</v>
      </c>
      <c r="E72" s="5">
        <v>528.6122501949995</v>
      </c>
      <c r="F72" s="5">
        <v>1032</v>
      </c>
      <c r="G72" s="5">
        <f t="shared" si="22"/>
        <v>1560.6122501949994</v>
      </c>
      <c r="H72" s="5">
        <v>724.9942476076187</v>
      </c>
      <c r="I72" s="6">
        <v>3820.3027361777768</v>
      </c>
      <c r="J72" s="7">
        <v>-16005859</v>
      </c>
      <c r="K72" s="7">
        <v>0</v>
      </c>
      <c r="L72" s="7">
        <v>11079.809000000001</v>
      </c>
      <c r="M72" s="7">
        <v>0</v>
      </c>
      <c r="N72" s="7">
        <v>0</v>
      </c>
      <c r="O72" s="7">
        <v>0</v>
      </c>
      <c r="P72" s="7">
        <v>0</v>
      </c>
      <c r="Q72" s="7">
        <v>0</v>
      </c>
      <c r="R72" s="7">
        <v>0</v>
      </c>
      <c r="S72" s="7">
        <v>0</v>
      </c>
      <c r="T72" s="8">
        <v>0</v>
      </c>
      <c r="U72" s="22">
        <f t="shared" si="23"/>
        <v>0</v>
      </c>
      <c r="V72" s="23">
        <f t="shared" si="24"/>
        <v>15.126143802457726</v>
      </c>
      <c r="W72" s="23">
        <f t="shared" si="25"/>
        <v>25.282763508024527</v>
      </c>
      <c r="X72" s="23">
        <f t="shared" si="26"/>
        <v>-10.1566197055668</v>
      </c>
      <c r="Y72" s="23">
        <f t="shared" si="27"/>
        <v>-1.1413420390000002</v>
      </c>
      <c r="Z72" s="23">
        <f t="shared" si="28"/>
        <v>-11.2979617445668</v>
      </c>
      <c r="AA72" s="25">
        <f t="shared" si="29"/>
        <v>-0.4468641942950946</v>
      </c>
      <c r="AB72" s="40">
        <f t="shared" si="20"/>
        <v>1</v>
      </c>
      <c r="AC72" s="23">
        <f t="shared" si="21"/>
        <v>-11.2979617445668</v>
      </c>
      <c r="AD72" s="23"/>
      <c r="AE72" s="23">
        <f t="shared" si="30"/>
        <v>14.459384620506707</v>
      </c>
      <c r="AF72" s="23">
        <f t="shared" si="31"/>
        <v>8.396520878667635</v>
      </c>
      <c r="AG72" s="23">
        <f t="shared" si="38"/>
        <v>22.85590549917434</v>
      </c>
      <c r="AH72" s="23">
        <f t="shared" si="32"/>
        <v>25.282763508024527</v>
      </c>
      <c r="AI72" s="23">
        <f t="shared" si="33"/>
        <v>-2.4268580088501857</v>
      </c>
      <c r="AJ72" s="23">
        <f t="shared" si="39"/>
        <v>-1.1413420390000002</v>
      </c>
      <c r="AK72" s="23">
        <f t="shared" si="34"/>
        <v>-3.568200047850186</v>
      </c>
      <c r="AL72" s="25">
        <f t="shared" si="35"/>
        <v>-0.1411317258383432</v>
      </c>
      <c r="AM72" s="40">
        <f t="shared" si="36"/>
        <v>1</v>
      </c>
      <c r="AN72" s="23">
        <f t="shared" si="37"/>
        <v>-3.568200047850186</v>
      </c>
    </row>
    <row r="73" spans="1:40" ht="12.75">
      <c r="A73" s="1" t="s">
        <v>68</v>
      </c>
      <c r="B73" s="3">
        <v>5076</v>
      </c>
      <c r="C73" s="4">
        <v>5087.5</v>
      </c>
      <c r="D73" s="18">
        <v>5076</v>
      </c>
      <c r="E73" s="5">
        <v>512.2838049906541</v>
      </c>
      <c r="F73" s="5">
        <v>981.76</v>
      </c>
      <c r="G73" s="5">
        <f t="shared" si="22"/>
        <v>1494.043804990654</v>
      </c>
      <c r="H73" s="5">
        <v>627.7941202583679</v>
      </c>
      <c r="I73" s="6">
        <v>2970.5068223999997</v>
      </c>
      <c r="J73" s="7">
        <v>-4677854</v>
      </c>
      <c r="K73" s="7">
        <v>0</v>
      </c>
      <c r="L73" s="7">
        <v>25148.5</v>
      </c>
      <c r="M73" s="7">
        <v>0</v>
      </c>
      <c r="N73" s="7">
        <v>0</v>
      </c>
      <c r="O73" s="7">
        <v>0</v>
      </c>
      <c r="P73" s="7">
        <v>0</v>
      </c>
      <c r="Q73" s="7">
        <v>0</v>
      </c>
      <c r="R73" s="7">
        <v>0</v>
      </c>
      <c r="S73" s="7">
        <v>0</v>
      </c>
      <c r="T73" s="8">
        <v>0</v>
      </c>
      <c r="U73" s="22">
        <f t="shared" si="23"/>
        <v>0</v>
      </c>
      <c r="V73" s="23">
        <f t="shared" si="24"/>
        <v>10.770449308564038</v>
      </c>
      <c r="W73" s="23">
        <f t="shared" si="25"/>
        <v>15.0782926305024</v>
      </c>
      <c r="X73" s="23">
        <f t="shared" si="26"/>
        <v>-4.307843321938362</v>
      </c>
      <c r="Y73" s="23">
        <f t="shared" si="27"/>
        <v>-0.31165698799999997</v>
      </c>
      <c r="Z73" s="23">
        <f t="shared" si="28"/>
        <v>-4.6195003099383625</v>
      </c>
      <c r="AA73" s="25">
        <f t="shared" si="29"/>
        <v>-0.30636759898089627</v>
      </c>
      <c r="AB73" s="40">
        <f t="shared" si="20"/>
        <v>1</v>
      </c>
      <c r="AC73" s="23">
        <f t="shared" si="21"/>
        <v>-4.6195003099383625</v>
      </c>
      <c r="AD73" s="23"/>
      <c r="AE73" s="23">
        <f t="shared" si="30"/>
        <v>10.617272895785584</v>
      </c>
      <c r="AF73" s="23">
        <f t="shared" si="31"/>
        <v>5.576695170255082</v>
      </c>
      <c r="AG73" s="23">
        <f t="shared" si="38"/>
        <v>16.193968066040668</v>
      </c>
      <c r="AH73" s="23">
        <f t="shared" si="32"/>
        <v>15.0782926305024</v>
      </c>
      <c r="AI73" s="23">
        <f t="shared" si="33"/>
        <v>1.115675435538268</v>
      </c>
      <c r="AJ73" s="23">
        <f t="shared" si="39"/>
        <v>-0.31165698799999997</v>
      </c>
      <c r="AK73" s="23">
        <f t="shared" si="34"/>
        <v>0.8040184475382681</v>
      </c>
      <c r="AL73" s="25">
        <f t="shared" si="35"/>
        <v>0.05332291044092031</v>
      </c>
      <c r="AM73" s="40" t="str">
        <f t="shared" si="36"/>
        <v>  </v>
      </c>
      <c r="AN73" s="23">
        <f t="shared" si="37"/>
        <v>0</v>
      </c>
    </row>
    <row r="74" spans="1:40" ht="12.75">
      <c r="A74" s="1" t="s">
        <v>69</v>
      </c>
      <c r="B74" s="3">
        <v>2387</v>
      </c>
      <c r="C74" s="4">
        <v>2422.6</v>
      </c>
      <c r="D74" s="18">
        <v>2387</v>
      </c>
      <c r="E74" s="5">
        <v>530.0622647508101</v>
      </c>
      <c r="F74" s="5">
        <v>989.1792822452028</v>
      </c>
      <c r="G74" s="5">
        <f t="shared" si="22"/>
        <v>1519.2415469960129</v>
      </c>
      <c r="H74" s="5">
        <v>712.6904706860372</v>
      </c>
      <c r="I74" s="6">
        <v>3449.6629555555546</v>
      </c>
      <c r="J74" s="7">
        <v>6879063</v>
      </c>
      <c r="K74" s="7">
        <v>39680.5458</v>
      </c>
      <c r="L74" s="7">
        <v>2067</v>
      </c>
      <c r="M74" s="7">
        <v>0</v>
      </c>
      <c r="N74" s="7">
        <v>0</v>
      </c>
      <c r="O74" s="7">
        <v>0</v>
      </c>
      <c r="P74" s="7">
        <v>0</v>
      </c>
      <c r="Q74" s="7">
        <v>0</v>
      </c>
      <c r="R74" s="7">
        <v>0</v>
      </c>
      <c r="S74" s="7">
        <v>0</v>
      </c>
      <c r="T74" s="8">
        <v>0</v>
      </c>
      <c r="U74" s="22">
        <f t="shared" si="23"/>
        <v>0</v>
      </c>
      <c r="V74" s="23">
        <f t="shared" si="24"/>
        <v>5.327621726207054</v>
      </c>
      <c r="W74" s="23">
        <f t="shared" si="25"/>
        <v>8.234345474911109</v>
      </c>
      <c r="X74" s="23">
        <f t="shared" si="26"/>
        <v>-2.9067237487040547</v>
      </c>
      <c r="Y74" s="23">
        <f t="shared" si="27"/>
        <v>0.5370400818</v>
      </c>
      <c r="Z74" s="23">
        <f t="shared" si="28"/>
        <v>-2.369683666904055</v>
      </c>
      <c r="AA74" s="25">
        <f t="shared" si="29"/>
        <v>-0.2877804525112709</v>
      </c>
      <c r="AB74" s="40">
        <f t="shared" si="20"/>
        <v>1</v>
      </c>
      <c r="AC74" s="23">
        <f t="shared" si="21"/>
        <v>-2.369683666904055</v>
      </c>
      <c r="AD74" s="23"/>
      <c r="AE74" s="23">
        <f t="shared" si="30"/>
        <v>5.077001401751276</v>
      </c>
      <c r="AF74" s="23">
        <f t="shared" si="31"/>
        <v>2.977086268673249</v>
      </c>
      <c r="AG74" s="23">
        <f t="shared" si="38"/>
        <v>8.054087670424526</v>
      </c>
      <c r="AH74" s="23">
        <f t="shared" si="32"/>
        <v>8.234345474911109</v>
      </c>
      <c r="AI74" s="23">
        <f t="shared" si="33"/>
        <v>-0.18025780448658324</v>
      </c>
      <c r="AJ74" s="23">
        <f t="shared" si="39"/>
        <v>0.5370400818</v>
      </c>
      <c r="AK74" s="23">
        <f t="shared" si="34"/>
        <v>0.3567822773134167</v>
      </c>
      <c r="AL74" s="25">
        <f t="shared" si="35"/>
        <v>0.04332855336231423</v>
      </c>
      <c r="AM74" s="40" t="str">
        <f t="shared" si="36"/>
        <v>  </v>
      </c>
      <c r="AN74" s="23">
        <f t="shared" si="37"/>
        <v>0</v>
      </c>
    </row>
    <row r="75" spans="1:40" ht="12.75">
      <c r="A75" s="1" t="s">
        <v>70</v>
      </c>
      <c r="B75" s="3">
        <v>3779</v>
      </c>
      <c r="C75" s="4">
        <v>3779</v>
      </c>
      <c r="D75" s="18">
        <v>3779</v>
      </c>
      <c r="E75" s="5">
        <v>457.53534415898173</v>
      </c>
      <c r="F75" s="5">
        <v>937.77</v>
      </c>
      <c r="G75" s="5">
        <f t="shared" si="22"/>
        <v>1395.3053441589818</v>
      </c>
      <c r="H75" s="5">
        <v>641.2159444732852</v>
      </c>
      <c r="I75" s="6">
        <v>3104.3318476444438</v>
      </c>
      <c r="J75" s="7">
        <v>11754482</v>
      </c>
      <c r="K75" s="7">
        <v>41835.481</v>
      </c>
      <c r="L75" s="7">
        <v>1798.5656000000001</v>
      </c>
      <c r="M75" s="7">
        <v>0</v>
      </c>
      <c r="N75" s="7">
        <v>0</v>
      </c>
      <c r="O75" s="7">
        <v>0</v>
      </c>
      <c r="P75" s="7">
        <v>0</v>
      </c>
      <c r="Q75" s="7">
        <v>0</v>
      </c>
      <c r="R75" s="7">
        <v>0</v>
      </c>
      <c r="S75" s="7">
        <v>0</v>
      </c>
      <c r="T75" s="8">
        <v>0</v>
      </c>
      <c r="U75" s="22">
        <f t="shared" si="23"/>
        <v>0</v>
      </c>
      <c r="V75" s="23">
        <f t="shared" si="24"/>
        <v>7.696013949741337</v>
      </c>
      <c r="W75" s="23">
        <f t="shared" si="25"/>
        <v>11.731270052248354</v>
      </c>
      <c r="X75" s="23">
        <f t="shared" si="26"/>
        <v>-4.035256102507017</v>
      </c>
      <c r="Y75" s="23">
        <f t="shared" si="27"/>
        <v>0.8899567505999999</v>
      </c>
      <c r="Z75" s="23">
        <f t="shared" si="28"/>
        <v>-3.145299351907017</v>
      </c>
      <c r="AA75" s="25">
        <f t="shared" si="29"/>
        <v>-0.26811243266062273</v>
      </c>
      <c r="AB75" s="40">
        <f t="shared" si="20"/>
        <v>1</v>
      </c>
      <c r="AC75" s="23">
        <f t="shared" si="21"/>
        <v>-3.145299351907017</v>
      </c>
      <c r="AD75" s="23"/>
      <c r="AE75" s="23">
        <f t="shared" si="30"/>
        <v>7.382002453807509</v>
      </c>
      <c r="AF75" s="23">
        <f t="shared" si="31"/>
        <v>4.240521344787953</v>
      </c>
      <c r="AG75" s="23">
        <f t="shared" si="38"/>
        <v>11.622523798595463</v>
      </c>
      <c r="AH75" s="23">
        <f t="shared" si="32"/>
        <v>11.731270052248354</v>
      </c>
      <c r="AI75" s="23">
        <f t="shared" si="33"/>
        <v>-0.1087462536528907</v>
      </c>
      <c r="AJ75" s="23">
        <f t="shared" si="39"/>
        <v>0.8899567505999999</v>
      </c>
      <c r="AK75" s="23">
        <f t="shared" si="34"/>
        <v>0.7812104969471092</v>
      </c>
      <c r="AL75" s="25">
        <f t="shared" si="35"/>
        <v>0.06659215016513804</v>
      </c>
      <c r="AM75" s="40" t="str">
        <f t="shared" si="36"/>
        <v>  </v>
      </c>
      <c r="AN75" s="23">
        <f t="shared" si="37"/>
        <v>0</v>
      </c>
    </row>
    <row r="76" spans="1:40" ht="12.75">
      <c r="A76" s="1" t="s">
        <v>71</v>
      </c>
      <c r="B76" s="3">
        <v>21805</v>
      </c>
      <c r="C76" s="4">
        <v>21805</v>
      </c>
      <c r="D76" s="18">
        <v>21805</v>
      </c>
      <c r="E76" s="5">
        <v>530.3511130227589</v>
      </c>
      <c r="F76" s="5">
        <v>1054.3763529142127</v>
      </c>
      <c r="G76" s="5">
        <f t="shared" si="22"/>
        <v>1584.7274659369716</v>
      </c>
      <c r="H76" s="5">
        <v>666.4279179442101</v>
      </c>
      <c r="I76" s="6">
        <v>2890.7266543999995</v>
      </c>
      <c r="J76" s="7">
        <v>254419672.6624</v>
      </c>
      <c r="K76" s="7">
        <v>149093.4953</v>
      </c>
      <c r="L76" s="7">
        <v>1002.3353999999999</v>
      </c>
      <c r="M76" s="7">
        <v>0</v>
      </c>
      <c r="N76" s="7">
        <v>0</v>
      </c>
      <c r="O76" s="7">
        <v>0</v>
      </c>
      <c r="P76" s="7">
        <v>0</v>
      </c>
      <c r="Q76" s="7">
        <v>0</v>
      </c>
      <c r="R76" s="7">
        <v>0</v>
      </c>
      <c r="S76" s="7">
        <v>0</v>
      </c>
      <c r="T76" s="8">
        <v>0</v>
      </c>
      <c r="U76" s="22">
        <f t="shared" si="23"/>
        <v>0</v>
      </c>
      <c r="V76" s="23">
        <f t="shared" si="24"/>
        <v>49.08644314552917</v>
      </c>
      <c r="W76" s="23">
        <f t="shared" si="25"/>
        <v>63.032294699191986</v>
      </c>
      <c r="X76" s="23">
        <f t="shared" si="26"/>
        <v>-13.94585155366282</v>
      </c>
      <c r="Y76" s="23">
        <f t="shared" si="27"/>
        <v>18.468312262392796</v>
      </c>
      <c r="Z76" s="23">
        <f t="shared" si="28"/>
        <v>4.522460708729977</v>
      </c>
      <c r="AA76" s="25">
        <f t="shared" si="29"/>
        <v>0.07174831140627902</v>
      </c>
      <c r="AB76" s="40" t="str">
        <f aca="true" t="shared" si="40" ref="AB76:AB139">IF(Z76&lt;0,1,"  ")</f>
        <v>  </v>
      </c>
      <c r="AC76" s="23">
        <f aca="true" t="shared" si="41" ref="AC76:AC139">IF(AB76=1,Z76*AB76,0)</f>
        <v>0</v>
      </c>
      <c r="AD76" s="23"/>
      <c r="AE76" s="23">
        <f t="shared" si="30"/>
        <v>48.37697535265794</v>
      </c>
      <c r="AF76" s="23">
        <f t="shared" si="31"/>
        <v>25.430056313853626</v>
      </c>
      <c r="AG76" s="23">
        <f t="shared" si="38"/>
        <v>73.80703166651156</v>
      </c>
      <c r="AH76" s="23">
        <f t="shared" si="32"/>
        <v>63.032294699191986</v>
      </c>
      <c r="AI76" s="23">
        <f t="shared" si="33"/>
        <v>10.774736967319576</v>
      </c>
      <c r="AJ76" s="23">
        <f t="shared" si="39"/>
        <v>18.468312262392796</v>
      </c>
      <c r="AK76" s="23">
        <f t="shared" si="34"/>
        <v>29.243049229712373</v>
      </c>
      <c r="AL76" s="25">
        <f t="shared" si="35"/>
        <v>0.4639375635817879</v>
      </c>
      <c r="AM76" s="40" t="str">
        <f t="shared" si="36"/>
        <v>  </v>
      </c>
      <c r="AN76" s="23">
        <f t="shared" si="37"/>
        <v>0</v>
      </c>
    </row>
    <row r="77" spans="1:40" ht="12.75">
      <c r="A77" s="1" t="s">
        <v>72</v>
      </c>
      <c r="B77" s="3">
        <v>3439</v>
      </c>
      <c r="C77" s="4">
        <v>3439</v>
      </c>
      <c r="D77" s="18">
        <v>3439</v>
      </c>
      <c r="E77" s="5">
        <v>466.96043100327944</v>
      </c>
      <c r="F77" s="5">
        <v>962.0157531435908</v>
      </c>
      <c r="G77" s="5">
        <f t="shared" si="22"/>
        <v>1428.9761841468703</v>
      </c>
      <c r="H77" s="5">
        <v>610.6834554426608</v>
      </c>
      <c r="I77" s="6">
        <v>2888.1921304888883</v>
      </c>
      <c r="J77" s="7">
        <v>3682529</v>
      </c>
      <c r="K77" s="7">
        <v>38267.6778</v>
      </c>
      <c r="L77" s="7">
        <v>4374.3232</v>
      </c>
      <c r="M77" s="7">
        <v>0</v>
      </c>
      <c r="N77" s="7">
        <v>0</v>
      </c>
      <c r="O77" s="7">
        <v>0</v>
      </c>
      <c r="P77" s="7">
        <v>0</v>
      </c>
      <c r="Q77" s="7">
        <v>0</v>
      </c>
      <c r="R77" s="7">
        <v>0</v>
      </c>
      <c r="S77" s="7">
        <v>0</v>
      </c>
      <c r="T77" s="8">
        <v>0</v>
      </c>
      <c r="U77" s="22">
        <f t="shared" si="23"/>
        <v>0</v>
      </c>
      <c r="V77" s="23">
        <f t="shared" si="24"/>
        <v>7.014389500548398</v>
      </c>
      <c r="W77" s="23">
        <f t="shared" si="25"/>
        <v>9.932492736751286</v>
      </c>
      <c r="X77" s="23">
        <f t="shared" si="26"/>
        <v>-2.918103236202888</v>
      </c>
      <c r="Y77" s="23">
        <f t="shared" si="27"/>
        <v>0.307784089</v>
      </c>
      <c r="Z77" s="23">
        <f t="shared" si="28"/>
        <v>-2.6103191472028877</v>
      </c>
      <c r="AA77" s="25">
        <f t="shared" si="29"/>
        <v>-0.2628060464161658</v>
      </c>
      <c r="AB77" s="40">
        <f t="shared" si="40"/>
        <v>1</v>
      </c>
      <c r="AC77" s="23">
        <f t="shared" si="41"/>
        <v>-2.6103191472028877</v>
      </c>
      <c r="AD77" s="23"/>
      <c r="AE77" s="23">
        <f t="shared" si="30"/>
        <v>6.879948736193522</v>
      </c>
      <c r="AF77" s="23">
        <f t="shared" si="31"/>
        <v>3.675245705717793</v>
      </c>
      <c r="AG77" s="23">
        <f t="shared" si="38"/>
        <v>10.555194441911315</v>
      </c>
      <c r="AH77" s="23">
        <f t="shared" si="32"/>
        <v>9.932492736751286</v>
      </c>
      <c r="AI77" s="23">
        <f t="shared" si="33"/>
        <v>0.6227017051600292</v>
      </c>
      <c r="AJ77" s="23">
        <f t="shared" si="39"/>
        <v>0.307784089</v>
      </c>
      <c r="AK77" s="23">
        <f t="shared" si="34"/>
        <v>0.9304857941600292</v>
      </c>
      <c r="AL77" s="25">
        <f t="shared" si="35"/>
        <v>0.09368099416948297</v>
      </c>
      <c r="AM77" s="40" t="str">
        <f t="shared" si="36"/>
        <v>  </v>
      </c>
      <c r="AN77" s="23">
        <f t="shared" si="37"/>
        <v>0</v>
      </c>
    </row>
    <row r="78" spans="1:40" ht="12.75">
      <c r="A78" s="1" t="s">
        <v>73</v>
      </c>
      <c r="B78" s="3">
        <v>4536</v>
      </c>
      <c r="C78" s="4">
        <v>4566</v>
      </c>
      <c r="D78" s="18">
        <v>4536</v>
      </c>
      <c r="E78" s="5">
        <v>547.0148147259184</v>
      </c>
      <c r="F78" s="5">
        <v>971.0401126600815</v>
      </c>
      <c r="G78" s="5">
        <f t="shared" si="22"/>
        <v>1518.054927386</v>
      </c>
      <c r="H78" s="5">
        <v>621.2729671345882</v>
      </c>
      <c r="I78" s="6">
        <v>3003.913360355555</v>
      </c>
      <c r="J78" s="7">
        <v>30033558.6044</v>
      </c>
      <c r="K78" s="7">
        <v>49914.8329</v>
      </c>
      <c r="L78" s="7">
        <v>1695.2845</v>
      </c>
      <c r="M78" s="7">
        <v>0</v>
      </c>
      <c r="N78" s="7">
        <v>0</v>
      </c>
      <c r="O78" s="7">
        <v>0</v>
      </c>
      <c r="P78" s="7">
        <v>0</v>
      </c>
      <c r="Q78" s="7">
        <v>0</v>
      </c>
      <c r="R78" s="7">
        <v>0</v>
      </c>
      <c r="S78" s="7">
        <v>0</v>
      </c>
      <c r="T78" s="8">
        <v>21931</v>
      </c>
      <c r="U78" s="22">
        <f t="shared" si="23"/>
        <v>21931</v>
      </c>
      <c r="V78" s="23">
        <f t="shared" si="24"/>
        <v>9.703991329545387</v>
      </c>
      <c r="W78" s="23">
        <f t="shared" si="25"/>
        <v>13.625751002572796</v>
      </c>
      <c r="X78" s="23">
        <f t="shared" si="26"/>
        <v>-3.9217596730274096</v>
      </c>
      <c r="Y78" s="23">
        <f t="shared" si="27"/>
        <v>2.2359573369167998</v>
      </c>
      <c r="Z78" s="23">
        <f t="shared" si="28"/>
        <v>-1.6858023361106098</v>
      </c>
      <c r="AA78" s="25">
        <f t="shared" si="29"/>
        <v>-0.12372179234688047</v>
      </c>
      <c r="AB78" s="40">
        <f t="shared" si="40"/>
        <v>1</v>
      </c>
      <c r="AC78" s="23">
        <f t="shared" si="41"/>
        <v>-1.6858023361106098</v>
      </c>
      <c r="AD78" s="23"/>
      <c r="AE78" s="23">
        <f t="shared" si="30"/>
        <v>9.640256010872054</v>
      </c>
      <c r="AF78" s="23">
        <f t="shared" si="31"/>
        <v>4.931664813114361</v>
      </c>
      <c r="AG78" s="23">
        <f t="shared" si="38"/>
        <v>14.571920823986416</v>
      </c>
      <c r="AH78" s="23">
        <f t="shared" si="32"/>
        <v>13.625751002572796</v>
      </c>
      <c r="AI78" s="23">
        <f t="shared" si="33"/>
        <v>0.9461698214136192</v>
      </c>
      <c r="AJ78" s="23">
        <f t="shared" si="39"/>
        <v>2.2359573369167998</v>
      </c>
      <c r="AK78" s="23">
        <f t="shared" si="34"/>
        <v>3.182127158330419</v>
      </c>
      <c r="AL78" s="25">
        <f t="shared" si="35"/>
        <v>0.23353774465198826</v>
      </c>
      <c r="AM78" s="40" t="str">
        <f t="shared" si="36"/>
        <v>  </v>
      </c>
      <c r="AN78" s="23">
        <f t="shared" si="37"/>
        <v>0</v>
      </c>
    </row>
    <row r="79" spans="1:40" ht="12.75">
      <c r="A79" s="1" t="s">
        <v>74</v>
      </c>
      <c r="B79" s="3">
        <v>3259</v>
      </c>
      <c r="C79" s="4">
        <v>3259</v>
      </c>
      <c r="D79" s="18">
        <v>3259</v>
      </c>
      <c r="E79" s="5">
        <v>545.091039573145</v>
      </c>
      <c r="F79" s="5">
        <v>1027.27</v>
      </c>
      <c r="G79" s="5">
        <f t="shared" si="22"/>
        <v>1572.361039573145</v>
      </c>
      <c r="H79" s="5">
        <v>692.2173135800687</v>
      </c>
      <c r="I79" s="6">
        <v>3273.019849955555</v>
      </c>
      <c r="J79" s="7">
        <v>-89530</v>
      </c>
      <c r="K79" s="7">
        <v>0</v>
      </c>
      <c r="L79" s="7">
        <v>6063.2</v>
      </c>
      <c r="M79" s="7">
        <v>0</v>
      </c>
      <c r="N79" s="7">
        <v>0</v>
      </c>
      <c r="O79" s="7">
        <v>0</v>
      </c>
      <c r="P79" s="7">
        <v>0</v>
      </c>
      <c r="Q79" s="7">
        <v>0</v>
      </c>
      <c r="R79" s="7">
        <v>0</v>
      </c>
      <c r="S79" s="7">
        <v>0</v>
      </c>
      <c r="T79" s="8">
        <v>0</v>
      </c>
      <c r="U79" s="22">
        <f t="shared" si="23"/>
        <v>0</v>
      </c>
      <c r="V79" s="23">
        <f t="shared" si="24"/>
        <v>7.380260852926324</v>
      </c>
      <c r="W79" s="23">
        <f t="shared" si="25"/>
        <v>10.666771691005154</v>
      </c>
      <c r="X79" s="23">
        <f t="shared" si="26"/>
        <v>-3.28651083807883</v>
      </c>
      <c r="Y79" s="23">
        <f t="shared" si="27"/>
        <v>-0.00038296000000000006</v>
      </c>
      <c r="Z79" s="23">
        <f t="shared" si="28"/>
        <v>-3.28689379807883</v>
      </c>
      <c r="AA79" s="25">
        <f t="shared" si="29"/>
        <v>-0.3081432595815781</v>
      </c>
      <c r="AB79" s="40">
        <f t="shared" si="40"/>
        <v>1</v>
      </c>
      <c r="AC79" s="23">
        <f t="shared" si="41"/>
        <v>-3.28689379807883</v>
      </c>
      <c r="AD79" s="23"/>
      <c r="AE79" s="23">
        <f t="shared" si="30"/>
        <v>7.17405447915643</v>
      </c>
      <c r="AF79" s="23">
        <f t="shared" si="31"/>
        <v>3.9478883936755267</v>
      </c>
      <c r="AG79" s="23">
        <f t="shared" si="38"/>
        <v>11.121942872831957</v>
      </c>
      <c r="AH79" s="23">
        <f t="shared" si="32"/>
        <v>10.666771691005154</v>
      </c>
      <c r="AI79" s="23">
        <f t="shared" si="33"/>
        <v>0.4551711818268025</v>
      </c>
      <c r="AJ79" s="23">
        <f t="shared" si="39"/>
        <v>-0.00038296000000000006</v>
      </c>
      <c r="AK79" s="23">
        <f t="shared" si="34"/>
        <v>0.4547882218268025</v>
      </c>
      <c r="AL79" s="25">
        <f t="shared" si="35"/>
        <v>0.04263597600109005</v>
      </c>
      <c r="AM79" s="40" t="str">
        <f t="shared" si="36"/>
        <v>  </v>
      </c>
      <c r="AN79" s="23">
        <f t="shared" si="37"/>
        <v>0</v>
      </c>
    </row>
    <row r="80" spans="1:40" ht="12.75">
      <c r="A80" s="1" t="s">
        <v>75</v>
      </c>
      <c r="B80" s="3">
        <v>6023</v>
      </c>
      <c r="C80" s="4">
        <v>6023</v>
      </c>
      <c r="D80" s="18">
        <v>6023</v>
      </c>
      <c r="E80" s="5">
        <v>480.8460407427277</v>
      </c>
      <c r="F80" s="5">
        <v>1105.45</v>
      </c>
      <c r="G80" s="5">
        <f t="shared" si="22"/>
        <v>1586.2960407427277</v>
      </c>
      <c r="H80" s="5">
        <v>709.2023470586813</v>
      </c>
      <c r="I80" s="6">
        <v>3504.6710053333327</v>
      </c>
      <c r="J80" s="7">
        <v>9643579</v>
      </c>
      <c r="K80" s="7">
        <v>40902.4619</v>
      </c>
      <c r="L80" s="7">
        <v>10987.342799999999</v>
      </c>
      <c r="M80" s="7">
        <v>0</v>
      </c>
      <c r="N80" s="7">
        <v>0</v>
      </c>
      <c r="O80" s="7">
        <v>0</v>
      </c>
      <c r="P80" s="7">
        <v>0</v>
      </c>
      <c r="Q80" s="7">
        <v>0</v>
      </c>
      <c r="R80" s="7">
        <v>0</v>
      </c>
      <c r="S80" s="7">
        <v>0</v>
      </c>
      <c r="T80" s="8">
        <v>0</v>
      </c>
      <c r="U80" s="22">
        <f t="shared" si="23"/>
        <v>0</v>
      </c>
      <c r="V80" s="23">
        <f t="shared" si="24"/>
        <v>13.825786789727887</v>
      </c>
      <c r="W80" s="23">
        <f t="shared" si="25"/>
        <v>21.10863346512266</v>
      </c>
      <c r="X80" s="23">
        <f t="shared" si="26"/>
        <v>-7.282846675394774</v>
      </c>
      <c r="Y80" s="23">
        <f t="shared" si="27"/>
        <v>0.7462274927</v>
      </c>
      <c r="Z80" s="23">
        <f t="shared" si="28"/>
        <v>-6.536619182694774</v>
      </c>
      <c r="AA80" s="25">
        <f t="shared" si="29"/>
        <v>-0.3096656727445236</v>
      </c>
      <c r="AB80" s="40">
        <f t="shared" si="40"/>
        <v>1</v>
      </c>
      <c r="AC80" s="23">
        <f t="shared" si="41"/>
        <v>-6.536619182694774</v>
      </c>
      <c r="AD80" s="23"/>
      <c r="AE80" s="23">
        <f t="shared" si="30"/>
        <v>13.375965474750826</v>
      </c>
      <c r="AF80" s="23">
        <f t="shared" si="31"/>
        <v>7.475170038585265</v>
      </c>
      <c r="AG80" s="23">
        <f t="shared" si="38"/>
        <v>20.85113551333609</v>
      </c>
      <c r="AH80" s="23">
        <f t="shared" si="32"/>
        <v>21.10863346512266</v>
      </c>
      <c r="AI80" s="23">
        <f t="shared" si="33"/>
        <v>-0.2574979517865721</v>
      </c>
      <c r="AJ80" s="23">
        <f t="shared" si="39"/>
        <v>0.7462274927</v>
      </c>
      <c r="AK80" s="23">
        <f t="shared" si="34"/>
        <v>0.4887295409134279</v>
      </c>
      <c r="AL80" s="25">
        <f t="shared" si="35"/>
        <v>0.02315306396887061</v>
      </c>
      <c r="AM80" s="40" t="str">
        <f t="shared" si="36"/>
        <v>  </v>
      </c>
      <c r="AN80" s="23">
        <f t="shared" si="37"/>
        <v>0</v>
      </c>
    </row>
    <row r="81" spans="1:40" ht="12.75">
      <c r="A81" s="1" t="s">
        <v>76</v>
      </c>
      <c r="B81" s="3">
        <v>6173</v>
      </c>
      <c r="C81" s="4">
        <v>6173</v>
      </c>
      <c r="D81" s="18">
        <v>6173</v>
      </c>
      <c r="E81" s="5">
        <v>565.7286978595592</v>
      </c>
      <c r="F81" s="5">
        <v>963.6</v>
      </c>
      <c r="G81" s="5">
        <f t="shared" si="22"/>
        <v>1529.3286978595593</v>
      </c>
      <c r="H81" s="5">
        <v>629.517758737267</v>
      </c>
      <c r="I81" s="6">
        <v>2890.250112533333</v>
      </c>
      <c r="J81" s="7">
        <v>30864601</v>
      </c>
      <c r="K81" s="7">
        <v>50282.1536</v>
      </c>
      <c r="L81" s="7">
        <v>0</v>
      </c>
      <c r="M81" s="7">
        <v>0</v>
      </c>
      <c r="N81" s="7">
        <v>0</v>
      </c>
      <c r="O81" s="7">
        <v>0</v>
      </c>
      <c r="P81" s="7">
        <v>0</v>
      </c>
      <c r="Q81" s="7">
        <v>0</v>
      </c>
      <c r="R81" s="7">
        <v>0</v>
      </c>
      <c r="S81" s="7">
        <v>0</v>
      </c>
      <c r="T81" s="8">
        <v>0</v>
      </c>
      <c r="U81" s="22">
        <f t="shared" si="23"/>
        <v>0</v>
      </c>
      <c r="V81" s="23">
        <f t="shared" si="24"/>
        <v>13.326559176572207</v>
      </c>
      <c r="W81" s="23">
        <f t="shared" si="25"/>
        <v>17.841513944668264</v>
      </c>
      <c r="X81" s="23">
        <f t="shared" si="26"/>
        <v>-4.514954768096057</v>
      </c>
      <c r="Y81" s="23">
        <f t="shared" si="27"/>
        <v>2.2725334256</v>
      </c>
      <c r="Z81" s="23">
        <f t="shared" si="28"/>
        <v>-2.2424213424960575</v>
      </c>
      <c r="AA81" s="25">
        <f t="shared" si="29"/>
        <v>-0.12568559761522816</v>
      </c>
      <c r="AB81" s="40">
        <f t="shared" si="40"/>
        <v>1</v>
      </c>
      <c r="AC81" s="23">
        <f t="shared" si="41"/>
        <v>-2.2424213424960575</v>
      </c>
      <c r="AD81" s="23"/>
      <c r="AE81" s="23">
        <f t="shared" si="30"/>
        <v>13.216764472641882</v>
      </c>
      <c r="AF81" s="23">
        <f t="shared" si="31"/>
        <v>6.80052296819901</v>
      </c>
      <c r="AG81" s="23">
        <f t="shared" si="38"/>
        <v>20.017287440840892</v>
      </c>
      <c r="AH81" s="23">
        <f t="shared" si="32"/>
        <v>17.841513944668264</v>
      </c>
      <c r="AI81" s="23">
        <f t="shared" si="33"/>
        <v>2.175773496172628</v>
      </c>
      <c r="AJ81" s="23">
        <f t="shared" si="39"/>
        <v>2.2725334256</v>
      </c>
      <c r="AK81" s="23">
        <f t="shared" si="34"/>
        <v>4.448306921772628</v>
      </c>
      <c r="AL81" s="25">
        <f t="shared" si="35"/>
        <v>0.24932340022086266</v>
      </c>
      <c r="AM81" s="40" t="str">
        <f t="shared" si="36"/>
        <v>  </v>
      </c>
      <c r="AN81" s="23">
        <f t="shared" si="37"/>
        <v>0</v>
      </c>
    </row>
    <row r="82" spans="1:40" ht="12.75">
      <c r="A82" s="1" t="s">
        <v>77</v>
      </c>
      <c r="B82" s="3">
        <v>24719</v>
      </c>
      <c r="C82" s="4">
        <v>24720</v>
      </c>
      <c r="D82" s="18">
        <v>24719</v>
      </c>
      <c r="E82" s="5">
        <v>927.7487103463656</v>
      </c>
      <c r="F82" s="5">
        <v>1317.25</v>
      </c>
      <c r="G82" s="5">
        <f t="shared" si="22"/>
        <v>2244.9987103463654</v>
      </c>
      <c r="H82" s="5">
        <v>778.4884661058103</v>
      </c>
      <c r="I82" s="6">
        <v>3897.687883555555</v>
      </c>
      <c r="J82" s="7">
        <v>417728975.7197</v>
      </c>
      <c r="K82" s="7">
        <v>221276.2073</v>
      </c>
      <c r="L82" s="7">
        <v>19952.337600000003</v>
      </c>
      <c r="M82" s="7">
        <v>0</v>
      </c>
      <c r="N82" s="7">
        <v>0</v>
      </c>
      <c r="O82" s="7">
        <v>0</v>
      </c>
      <c r="P82" s="7">
        <v>1950943</v>
      </c>
      <c r="Q82" s="7">
        <v>0</v>
      </c>
      <c r="R82" s="7">
        <v>1524747</v>
      </c>
      <c r="S82" s="7">
        <v>0</v>
      </c>
      <c r="T82" s="8">
        <v>0</v>
      </c>
      <c r="U82" s="22">
        <f t="shared" si="23"/>
        <v>3475690</v>
      </c>
      <c r="V82" s="23">
        <f t="shared" si="24"/>
        <v>74.73757951472133</v>
      </c>
      <c r="W82" s="23">
        <f t="shared" si="25"/>
        <v>96.34694679360977</v>
      </c>
      <c r="X82" s="23">
        <f t="shared" si="26"/>
        <v>-21.609367278888442</v>
      </c>
      <c r="Y82" s="23">
        <f t="shared" si="27"/>
        <v>33.7934047967184</v>
      </c>
      <c r="Z82" s="23">
        <f t="shared" si="28"/>
        <v>12.184037517829957</v>
      </c>
      <c r="AA82" s="25">
        <f t="shared" si="29"/>
        <v>0.1264600272588821</v>
      </c>
      <c r="AB82" s="40" t="str">
        <f t="shared" si="40"/>
        <v>  </v>
      </c>
      <c r="AC82" s="23">
        <f t="shared" si="41"/>
        <v>0</v>
      </c>
      <c r="AD82" s="23"/>
      <c r="AE82" s="23">
        <f t="shared" si="30"/>
        <v>77.69177236947253</v>
      </c>
      <c r="AF82" s="23">
        <f t="shared" si="31"/>
        <v>33.67604868892166</v>
      </c>
      <c r="AG82" s="23">
        <f t="shared" si="38"/>
        <v>111.36782105839418</v>
      </c>
      <c r="AH82" s="23">
        <f t="shared" si="32"/>
        <v>96.34694679360977</v>
      </c>
      <c r="AI82" s="23">
        <f t="shared" si="33"/>
        <v>15.02087426478441</v>
      </c>
      <c r="AJ82" s="23">
        <f t="shared" si="39"/>
        <v>33.7934047967184</v>
      </c>
      <c r="AK82" s="23">
        <f t="shared" si="34"/>
        <v>48.81427906150281</v>
      </c>
      <c r="AL82" s="25">
        <f t="shared" si="35"/>
        <v>0.5066510220201438</v>
      </c>
      <c r="AM82" s="40" t="str">
        <f t="shared" si="36"/>
        <v>  </v>
      </c>
      <c r="AN82" s="23">
        <f t="shared" si="37"/>
        <v>0</v>
      </c>
    </row>
    <row r="83" spans="1:40" ht="12.75">
      <c r="A83" s="1" t="s">
        <v>78</v>
      </c>
      <c r="B83" s="3">
        <v>5234</v>
      </c>
      <c r="C83" s="4">
        <v>5414</v>
      </c>
      <c r="D83" s="18">
        <v>5234</v>
      </c>
      <c r="E83" s="5">
        <v>511.2844593089858</v>
      </c>
      <c r="F83" s="5">
        <v>1024.43</v>
      </c>
      <c r="G83" s="5">
        <f t="shared" si="22"/>
        <v>1535.7144593089859</v>
      </c>
      <c r="H83" s="5">
        <v>735.2566294378474</v>
      </c>
      <c r="I83" s="6">
        <v>4231.9155354666655</v>
      </c>
      <c r="J83" s="7">
        <v>2284651</v>
      </c>
      <c r="K83" s="7">
        <v>37649.8157</v>
      </c>
      <c r="L83" s="7">
        <v>1623.8352</v>
      </c>
      <c r="M83" s="7">
        <v>0</v>
      </c>
      <c r="N83" s="7">
        <v>0</v>
      </c>
      <c r="O83" s="7">
        <v>0</v>
      </c>
      <c r="P83" s="7">
        <v>0</v>
      </c>
      <c r="Q83" s="7">
        <v>0</v>
      </c>
      <c r="R83" s="7">
        <v>0</v>
      </c>
      <c r="S83" s="7">
        <v>0</v>
      </c>
      <c r="T83" s="8">
        <v>0</v>
      </c>
      <c r="U83" s="22">
        <f t="shared" si="23"/>
        <v>0</v>
      </c>
      <c r="V83" s="23">
        <f t="shared" si="24"/>
        <v>11.886262678500925</v>
      </c>
      <c r="W83" s="23">
        <f t="shared" si="25"/>
        <v>22.14984591263253</v>
      </c>
      <c r="X83" s="23">
        <f t="shared" si="26"/>
        <v>-10.263583234131604</v>
      </c>
      <c r="Y83" s="23">
        <f t="shared" si="27"/>
        <v>0.20376852289999997</v>
      </c>
      <c r="Z83" s="23">
        <f t="shared" si="28"/>
        <v>-10.059814711231603</v>
      </c>
      <c r="AA83" s="25">
        <f t="shared" si="29"/>
        <v>-0.4541708665112779</v>
      </c>
      <c r="AB83" s="40">
        <f t="shared" si="40"/>
        <v>1</v>
      </c>
      <c r="AC83" s="23">
        <f t="shared" si="41"/>
        <v>-10.059814711231603</v>
      </c>
      <c r="AD83" s="23"/>
      <c r="AE83" s="23">
        <f t="shared" si="30"/>
        <v>11.253101272032524</v>
      </c>
      <c r="AF83" s="23">
        <f t="shared" si="31"/>
        <v>6.734583097335963</v>
      </c>
      <c r="AG83" s="23">
        <f t="shared" si="38"/>
        <v>17.987684369368488</v>
      </c>
      <c r="AH83" s="23">
        <f t="shared" si="32"/>
        <v>22.14984591263253</v>
      </c>
      <c r="AI83" s="23">
        <f t="shared" si="33"/>
        <v>-4.162161543264041</v>
      </c>
      <c r="AJ83" s="23">
        <f t="shared" si="39"/>
        <v>0.20376852289999997</v>
      </c>
      <c r="AK83" s="23">
        <f t="shared" si="34"/>
        <v>-3.958393020364041</v>
      </c>
      <c r="AL83" s="25">
        <f t="shared" si="35"/>
        <v>-0.17870973170546914</v>
      </c>
      <c r="AM83" s="40">
        <f t="shared" si="36"/>
        <v>1</v>
      </c>
      <c r="AN83" s="23">
        <f t="shared" si="37"/>
        <v>-3.958393020364041</v>
      </c>
    </row>
    <row r="84" spans="1:40" ht="12.75">
      <c r="A84" s="1" t="s">
        <v>79</v>
      </c>
      <c r="B84" s="3">
        <v>23871</v>
      </c>
      <c r="C84" s="4">
        <v>23871</v>
      </c>
      <c r="D84" s="18">
        <v>23871</v>
      </c>
      <c r="E84" s="5">
        <v>1118.4813292861745</v>
      </c>
      <c r="F84" s="5">
        <v>1406.51</v>
      </c>
      <c r="G84" s="5">
        <f t="shared" si="22"/>
        <v>2524.9913292861747</v>
      </c>
      <c r="H84" s="5">
        <v>809.1963668408599</v>
      </c>
      <c r="I84" s="6">
        <v>3823.2105738666664</v>
      </c>
      <c r="J84" s="7">
        <v>702774110.902</v>
      </c>
      <c r="K84" s="7">
        <v>347266.157</v>
      </c>
      <c r="L84" s="7">
        <v>44670.4389</v>
      </c>
      <c r="M84" s="7">
        <v>0</v>
      </c>
      <c r="N84" s="7">
        <v>0</v>
      </c>
      <c r="O84" s="7">
        <v>162600</v>
      </c>
      <c r="P84" s="7">
        <v>0</v>
      </c>
      <c r="Q84" s="7">
        <v>0</v>
      </c>
      <c r="R84" s="7">
        <v>0</v>
      </c>
      <c r="S84" s="7">
        <v>0</v>
      </c>
      <c r="T84" s="8">
        <v>0</v>
      </c>
      <c r="U84" s="22">
        <f t="shared" si="23"/>
        <v>162600</v>
      </c>
      <c r="V84" s="23">
        <f t="shared" si="24"/>
        <v>79.59039449424843</v>
      </c>
      <c r="W84" s="23">
        <f t="shared" si="25"/>
        <v>91.26385960877118</v>
      </c>
      <c r="X84" s="23">
        <f t="shared" si="26"/>
        <v>-11.673465114522756</v>
      </c>
      <c r="Y84" s="23">
        <f t="shared" si="27"/>
        <v>51.154272580843994</v>
      </c>
      <c r="Z84" s="23">
        <f t="shared" si="28"/>
        <v>39.48080746632124</v>
      </c>
      <c r="AA84" s="25">
        <f t="shared" si="29"/>
        <v>0.43260067715267675</v>
      </c>
      <c r="AB84" s="40" t="str">
        <f t="shared" si="40"/>
        <v>  </v>
      </c>
      <c r="AC84" s="23">
        <f t="shared" si="41"/>
        <v>0</v>
      </c>
      <c r="AD84" s="23"/>
      <c r="AE84" s="23">
        <f t="shared" si="30"/>
        <v>84.38369522994637</v>
      </c>
      <c r="AF84" s="23">
        <f t="shared" si="31"/>
        <v>33.80357132750179</v>
      </c>
      <c r="AG84" s="23">
        <f t="shared" si="38"/>
        <v>118.18726655744817</v>
      </c>
      <c r="AH84" s="23">
        <f t="shared" si="32"/>
        <v>91.26385960877118</v>
      </c>
      <c r="AI84" s="23">
        <f t="shared" si="33"/>
        <v>26.923406948676984</v>
      </c>
      <c r="AJ84" s="23">
        <f t="shared" si="39"/>
        <v>51.154272580843994</v>
      </c>
      <c r="AK84" s="23">
        <f t="shared" si="34"/>
        <v>78.07767952952098</v>
      </c>
      <c r="AL84" s="25">
        <f t="shared" si="35"/>
        <v>0.8555158620753432</v>
      </c>
      <c r="AM84" s="40" t="str">
        <f t="shared" si="36"/>
        <v>  </v>
      </c>
      <c r="AN84" s="23">
        <f t="shared" si="37"/>
        <v>0</v>
      </c>
    </row>
    <row r="85" spans="1:40" ht="12.75">
      <c r="A85" s="1" t="s">
        <v>80</v>
      </c>
      <c r="B85" s="3">
        <v>13215</v>
      </c>
      <c r="C85" s="4">
        <v>13229</v>
      </c>
      <c r="D85" s="18">
        <v>13215</v>
      </c>
      <c r="E85" s="5">
        <v>1007.8263929159177</v>
      </c>
      <c r="F85" s="5">
        <v>1541.35</v>
      </c>
      <c r="G85" s="5">
        <f t="shared" si="22"/>
        <v>2549.176392915918</v>
      </c>
      <c r="H85" s="5">
        <v>792.8974600693521</v>
      </c>
      <c r="I85" s="6">
        <v>4468.786906133332</v>
      </c>
      <c r="J85" s="7">
        <v>383952139.7143</v>
      </c>
      <c r="K85" s="7">
        <v>206346.8458</v>
      </c>
      <c r="L85" s="7">
        <v>72538.9</v>
      </c>
      <c r="M85" s="7">
        <v>0</v>
      </c>
      <c r="N85" s="7">
        <v>0</v>
      </c>
      <c r="O85" s="7">
        <v>0</v>
      </c>
      <c r="P85" s="7">
        <v>0</v>
      </c>
      <c r="Q85" s="7">
        <v>0</v>
      </c>
      <c r="R85" s="7">
        <v>1203975</v>
      </c>
      <c r="S85" s="7">
        <v>0</v>
      </c>
      <c r="T85" s="8">
        <v>0</v>
      </c>
      <c r="U85" s="22">
        <f t="shared" si="23"/>
        <v>1203975</v>
      </c>
      <c r="V85" s="23">
        <f t="shared" si="24"/>
        <v>44.16550596720034</v>
      </c>
      <c r="W85" s="23">
        <f t="shared" si="25"/>
        <v>59.055018964551984</v>
      </c>
      <c r="X85" s="23">
        <f t="shared" si="26"/>
        <v>-14.889512997351645</v>
      </c>
      <c r="Y85" s="23">
        <f t="shared" si="27"/>
        <v>29.1274148052296</v>
      </c>
      <c r="Z85" s="23">
        <f t="shared" si="28"/>
        <v>14.237901807877954</v>
      </c>
      <c r="AA85" s="25">
        <f t="shared" si="29"/>
        <v>0.24109554204739672</v>
      </c>
      <c r="AB85" s="40" t="str">
        <f t="shared" si="40"/>
        <v>  </v>
      </c>
      <c r="AC85" s="23">
        <f t="shared" si="41"/>
        <v>0</v>
      </c>
      <c r="AD85" s="23"/>
      <c r="AE85" s="23">
        <f t="shared" si="30"/>
        <v>47.162312445337385</v>
      </c>
      <c r="AF85" s="23">
        <f t="shared" si="31"/>
        <v>18.336744885928855</v>
      </c>
      <c r="AG85" s="23">
        <f t="shared" si="38"/>
        <v>65.49905733126624</v>
      </c>
      <c r="AH85" s="23">
        <f t="shared" si="32"/>
        <v>59.055018964551984</v>
      </c>
      <c r="AI85" s="23">
        <f t="shared" si="33"/>
        <v>6.44403836671426</v>
      </c>
      <c r="AJ85" s="23">
        <f t="shared" si="39"/>
        <v>29.1274148052296</v>
      </c>
      <c r="AK85" s="23">
        <f t="shared" si="34"/>
        <v>35.57145317194386</v>
      </c>
      <c r="AL85" s="25">
        <f t="shared" si="35"/>
        <v>0.602344284967477</v>
      </c>
      <c r="AM85" s="40" t="str">
        <f t="shared" si="36"/>
        <v>  </v>
      </c>
      <c r="AN85" s="23">
        <f t="shared" si="37"/>
        <v>0</v>
      </c>
    </row>
    <row r="86" spans="1:40" ht="12.75">
      <c r="A86" s="1" t="s">
        <v>81</v>
      </c>
      <c r="B86" s="3">
        <v>2113</v>
      </c>
      <c r="C86" s="4">
        <v>2120</v>
      </c>
      <c r="D86" s="18">
        <v>2113</v>
      </c>
      <c r="E86" s="5">
        <v>444.73514581483585</v>
      </c>
      <c r="F86" s="5">
        <v>902.0357338138975</v>
      </c>
      <c r="G86" s="5">
        <f t="shared" si="22"/>
        <v>1346.7708796287334</v>
      </c>
      <c r="H86" s="5">
        <v>622.617991351818</v>
      </c>
      <c r="I86" s="6">
        <v>3144.3974270222216</v>
      </c>
      <c r="J86" s="7">
        <v>5176440</v>
      </c>
      <c r="K86" s="7">
        <v>38927.9865</v>
      </c>
      <c r="L86" s="7">
        <v>585.84</v>
      </c>
      <c r="M86" s="7">
        <v>0</v>
      </c>
      <c r="N86" s="7">
        <v>0</v>
      </c>
      <c r="O86" s="7">
        <v>0</v>
      </c>
      <c r="P86" s="7">
        <v>0</v>
      </c>
      <c r="Q86" s="7">
        <v>0</v>
      </c>
      <c r="R86" s="7">
        <v>0</v>
      </c>
      <c r="S86" s="7">
        <v>0</v>
      </c>
      <c r="T86" s="8">
        <v>0</v>
      </c>
      <c r="U86" s="22">
        <f t="shared" si="23"/>
        <v>0</v>
      </c>
      <c r="V86" s="23">
        <f t="shared" si="24"/>
        <v>4.161318684381905</v>
      </c>
      <c r="W86" s="23">
        <f t="shared" si="25"/>
        <v>6.644111763297954</v>
      </c>
      <c r="X86" s="23">
        <f t="shared" si="26"/>
        <v>-2.482793078916049</v>
      </c>
      <c r="Y86" s="23">
        <f t="shared" si="27"/>
        <v>0.4122175065</v>
      </c>
      <c r="Z86" s="23">
        <f t="shared" si="28"/>
        <v>-2.0705755724160486</v>
      </c>
      <c r="AA86" s="25">
        <f t="shared" si="29"/>
        <v>-0.31164068970872816</v>
      </c>
      <c r="AB86" s="40">
        <f t="shared" si="40"/>
        <v>1</v>
      </c>
      <c r="AC86" s="23">
        <f t="shared" si="41"/>
        <v>-2.0705755724160486</v>
      </c>
      <c r="AD86" s="23"/>
      <c r="AE86" s="23">
        <f t="shared" si="30"/>
        <v>3.9840176161177188</v>
      </c>
      <c r="AF86" s="23">
        <f t="shared" si="31"/>
        <v>2.302285677521185</v>
      </c>
      <c r="AG86" s="23">
        <f t="shared" si="38"/>
        <v>6.286303293638904</v>
      </c>
      <c r="AH86" s="23">
        <f t="shared" si="32"/>
        <v>6.644111763297954</v>
      </c>
      <c r="AI86" s="23">
        <f t="shared" si="33"/>
        <v>-0.35780846965905067</v>
      </c>
      <c r="AJ86" s="23">
        <f t="shared" si="39"/>
        <v>0.4122175065</v>
      </c>
      <c r="AK86" s="23">
        <f t="shared" si="34"/>
        <v>0.05440903684094933</v>
      </c>
      <c r="AL86" s="25">
        <f t="shared" si="35"/>
        <v>0.008189061048235916</v>
      </c>
      <c r="AM86" s="40" t="str">
        <f t="shared" si="36"/>
        <v>  </v>
      </c>
      <c r="AN86" s="23">
        <f t="shared" si="37"/>
        <v>0</v>
      </c>
    </row>
    <row r="87" spans="1:40" ht="12.75">
      <c r="A87" s="1" t="s">
        <v>82</v>
      </c>
      <c r="B87" s="3">
        <v>16606</v>
      </c>
      <c r="C87" s="4">
        <v>16607.75</v>
      </c>
      <c r="D87" s="18">
        <v>16606</v>
      </c>
      <c r="E87" s="5">
        <v>768.5302825663781</v>
      </c>
      <c r="F87" s="5">
        <v>1379.93</v>
      </c>
      <c r="G87" s="5">
        <f t="shared" si="22"/>
        <v>2148.4602825663783</v>
      </c>
      <c r="H87" s="5">
        <v>683.7295637562299</v>
      </c>
      <c r="I87" s="6">
        <v>4121.865839288888</v>
      </c>
      <c r="J87" s="7">
        <v>427211700.1046</v>
      </c>
      <c r="K87" s="7">
        <v>225467.5714</v>
      </c>
      <c r="L87" s="7">
        <v>36249.6526</v>
      </c>
      <c r="M87" s="7">
        <v>0</v>
      </c>
      <c r="N87" s="7">
        <v>0</v>
      </c>
      <c r="O87" s="7">
        <v>0</v>
      </c>
      <c r="P87" s="7">
        <v>0</v>
      </c>
      <c r="Q87" s="7">
        <v>0</v>
      </c>
      <c r="R87" s="7">
        <v>229336</v>
      </c>
      <c r="S87" s="7">
        <v>0</v>
      </c>
      <c r="T87" s="8">
        <v>0</v>
      </c>
      <c r="U87" s="22">
        <f t="shared" si="23"/>
        <v>229336</v>
      </c>
      <c r="V87" s="23">
        <f t="shared" si="24"/>
        <v>47.03134458803323</v>
      </c>
      <c r="W87" s="23">
        <f t="shared" si="25"/>
        <v>68.44770412723129</v>
      </c>
      <c r="X87" s="23">
        <f t="shared" si="26"/>
        <v>-21.416359539198062</v>
      </c>
      <c r="Y87" s="23">
        <f t="shared" si="27"/>
        <v>31.250295631531202</v>
      </c>
      <c r="Z87" s="23">
        <f t="shared" si="28"/>
        <v>9.83393609233314</v>
      </c>
      <c r="AA87" s="25">
        <f t="shared" si="29"/>
        <v>0.143670795357193</v>
      </c>
      <c r="AB87" s="40" t="str">
        <f t="shared" si="40"/>
        <v>  </v>
      </c>
      <c r="AC87" s="23">
        <f t="shared" si="41"/>
        <v>0</v>
      </c>
      <c r="AD87" s="23"/>
      <c r="AE87" s="23">
        <f t="shared" si="30"/>
        <v>49.94826403321619</v>
      </c>
      <c r="AF87" s="23">
        <f t="shared" si="31"/>
        <v>19.869522987537923</v>
      </c>
      <c r="AG87" s="23">
        <f t="shared" si="38"/>
        <v>69.81778702075411</v>
      </c>
      <c r="AH87" s="23">
        <f t="shared" si="32"/>
        <v>68.44770412723129</v>
      </c>
      <c r="AI87" s="23">
        <f t="shared" si="33"/>
        <v>1.3700828935228202</v>
      </c>
      <c r="AJ87" s="23">
        <f t="shared" si="39"/>
        <v>31.250295631531202</v>
      </c>
      <c r="AK87" s="23">
        <f t="shared" si="34"/>
        <v>32.62037852505402</v>
      </c>
      <c r="AL87" s="25">
        <f t="shared" si="35"/>
        <v>0.4765737425526929</v>
      </c>
      <c r="AM87" s="40" t="str">
        <f t="shared" si="36"/>
        <v>  </v>
      </c>
      <c r="AN87" s="23">
        <f t="shared" si="37"/>
        <v>0</v>
      </c>
    </row>
    <row r="88" spans="1:40" ht="12.75">
      <c r="A88" s="1" t="s">
        <v>83</v>
      </c>
      <c r="B88" s="3">
        <v>9991</v>
      </c>
      <c r="C88" s="4">
        <v>9998</v>
      </c>
      <c r="D88" s="18">
        <v>9991</v>
      </c>
      <c r="E88" s="5">
        <v>599.2775259030041</v>
      </c>
      <c r="F88" s="5">
        <v>1099.5298445034857</v>
      </c>
      <c r="G88" s="5">
        <f t="shared" si="22"/>
        <v>1698.8073704064898</v>
      </c>
      <c r="H88" s="5">
        <v>737.7495156026271</v>
      </c>
      <c r="I88" s="6">
        <v>3554.9061738666664</v>
      </c>
      <c r="J88" s="7">
        <v>-26508564</v>
      </c>
      <c r="K88" s="7">
        <v>0</v>
      </c>
      <c r="L88" s="7">
        <v>1601.925</v>
      </c>
      <c r="M88" s="7">
        <v>0</v>
      </c>
      <c r="N88" s="7">
        <v>0</v>
      </c>
      <c r="O88" s="7">
        <v>0</v>
      </c>
      <c r="P88" s="7">
        <v>0</v>
      </c>
      <c r="Q88" s="7">
        <v>0</v>
      </c>
      <c r="R88" s="7">
        <v>0</v>
      </c>
      <c r="S88" s="7">
        <v>0</v>
      </c>
      <c r="T88" s="8">
        <v>0</v>
      </c>
      <c r="U88" s="22">
        <f t="shared" si="23"/>
        <v>0</v>
      </c>
      <c r="V88" s="23">
        <f t="shared" si="24"/>
        <v>24.343639848117085</v>
      </c>
      <c r="W88" s="23">
        <f t="shared" si="25"/>
        <v>35.51706758310186</v>
      </c>
      <c r="X88" s="23">
        <f t="shared" si="26"/>
        <v>-11.173427734984777</v>
      </c>
      <c r="Y88" s="23">
        <f t="shared" si="27"/>
        <v>-1.9070146829999997</v>
      </c>
      <c r="Z88" s="23">
        <f t="shared" si="28"/>
        <v>-13.080442417984777</v>
      </c>
      <c r="AA88" s="25">
        <f t="shared" si="29"/>
        <v>-0.3682861032200791</v>
      </c>
      <c r="AB88" s="40">
        <f t="shared" si="40"/>
        <v>1</v>
      </c>
      <c r="AC88" s="23">
        <f t="shared" si="41"/>
        <v>-13.080442417984777</v>
      </c>
      <c r="AD88" s="23"/>
      <c r="AE88" s="23">
        <f t="shared" si="30"/>
        <v>23.761898212823734</v>
      </c>
      <c r="AF88" s="23">
        <f t="shared" si="31"/>
        <v>12.898996968175233</v>
      </c>
      <c r="AG88" s="23">
        <f t="shared" si="38"/>
        <v>36.66089518099896</v>
      </c>
      <c r="AH88" s="23">
        <f t="shared" si="32"/>
        <v>35.51706758310186</v>
      </c>
      <c r="AI88" s="23">
        <f t="shared" si="33"/>
        <v>1.1438275978971006</v>
      </c>
      <c r="AJ88" s="23">
        <f t="shared" si="39"/>
        <v>-1.9070146829999997</v>
      </c>
      <c r="AK88" s="23">
        <f t="shared" si="34"/>
        <v>-0.763187085102899</v>
      </c>
      <c r="AL88" s="25">
        <f t="shared" si="35"/>
        <v>-0.02148789686302831</v>
      </c>
      <c r="AM88" s="40">
        <f t="shared" si="36"/>
        <v>1</v>
      </c>
      <c r="AN88" s="23">
        <f t="shared" si="37"/>
        <v>-0.763187085102899</v>
      </c>
    </row>
    <row r="89" spans="1:40" ht="12.75">
      <c r="A89" s="1" t="s">
        <v>84</v>
      </c>
      <c r="B89" s="3">
        <v>3936</v>
      </c>
      <c r="C89" s="4">
        <v>3936</v>
      </c>
      <c r="D89" s="18">
        <v>3936</v>
      </c>
      <c r="E89" s="5">
        <v>453.1301330497866</v>
      </c>
      <c r="F89" s="5">
        <v>970.638541436158</v>
      </c>
      <c r="G89" s="5">
        <f t="shared" si="22"/>
        <v>1423.7686744859445</v>
      </c>
      <c r="H89" s="5">
        <v>682.1341812495764</v>
      </c>
      <c r="I89" s="6">
        <v>3104.869074666666</v>
      </c>
      <c r="J89" s="7">
        <v>13889229</v>
      </c>
      <c r="K89" s="7">
        <v>42779.0392</v>
      </c>
      <c r="L89" s="7">
        <v>7015.102400000001</v>
      </c>
      <c r="M89" s="7">
        <v>0</v>
      </c>
      <c r="N89" s="7">
        <v>0</v>
      </c>
      <c r="O89" s="7">
        <v>0</v>
      </c>
      <c r="P89" s="7">
        <v>0</v>
      </c>
      <c r="Q89" s="7">
        <v>0</v>
      </c>
      <c r="R89" s="7">
        <v>0</v>
      </c>
      <c r="S89" s="7">
        <v>0</v>
      </c>
      <c r="T89" s="8">
        <v>0</v>
      </c>
      <c r="U89" s="22">
        <f t="shared" si="23"/>
        <v>0</v>
      </c>
      <c r="V89" s="23">
        <f t="shared" si="24"/>
        <v>8.28883364017501</v>
      </c>
      <c r="W89" s="23">
        <f t="shared" si="25"/>
        <v>12.220764677887999</v>
      </c>
      <c r="X89" s="23">
        <f t="shared" si="26"/>
        <v>-3.931931037712989</v>
      </c>
      <c r="Y89" s="23">
        <f t="shared" si="27"/>
        <v>1.0498186295999998</v>
      </c>
      <c r="Z89" s="23">
        <f t="shared" si="28"/>
        <v>-2.882112408112989</v>
      </c>
      <c r="AA89" s="25">
        <f t="shared" si="29"/>
        <v>-0.23583732148347672</v>
      </c>
      <c r="AB89" s="40">
        <f t="shared" si="40"/>
        <v>1</v>
      </c>
      <c r="AC89" s="23">
        <f t="shared" si="41"/>
        <v>-2.882112408112989</v>
      </c>
      <c r="AD89" s="23"/>
      <c r="AE89" s="23">
        <f t="shared" si="30"/>
        <v>7.845534903887349</v>
      </c>
      <c r="AF89" s="23">
        <f t="shared" si="31"/>
        <v>4.698540240447082</v>
      </c>
      <c r="AG89" s="23">
        <f t="shared" si="38"/>
        <v>12.544075144334432</v>
      </c>
      <c r="AH89" s="23">
        <f t="shared" si="32"/>
        <v>12.220764677887999</v>
      </c>
      <c r="AI89" s="23">
        <f t="shared" si="33"/>
        <v>0.3233104664464328</v>
      </c>
      <c r="AJ89" s="23">
        <f t="shared" si="39"/>
        <v>1.0498186295999998</v>
      </c>
      <c r="AK89" s="23">
        <f t="shared" si="34"/>
        <v>1.3731290960464326</v>
      </c>
      <c r="AL89" s="25">
        <f t="shared" si="35"/>
        <v>0.11236032541653831</v>
      </c>
      <c r="AM89" s="40" t="str">
        <f t="shared" si="36"/>
        <v>  </v>
      </c>
      <c r="AN89" s="23">
        <f t="shared" si="37"/>
        <v>0</v>
      </c>
    </row>
    <row r="90" spans="1:40" ht="12.75">
      <c r="A90" s="1" t="s">
        <v>85</v>
      </c>
      <c r="B90" s="3">
        <v>5073</v>
      </c>
      <c r="C90" s="4">
        <v>5073</v>
      </c>
      <c r="D90" s="18">
        <v>5073</v>
      </c>
      <c r="E90" s="5">
        <v>566.361070687223</v>
      </c>
      <c r="F90" s="5">
        <v>1136.78</v>
      </c>
      <c r="G90" s="5">
        <f t="shared" si="22"/>
        <v>1703.141070687223</v>
      </c>
      <c r="H90" s="5">
        <v>715.4572050392381</v>
      </c>
      <c r="I90" s="6">
        <v>4293.758765688888</v>
      </c>
      <c r="J90" s="7">
        <v>44181980</v>
      </c>
      <c r="K90" s="7">
        <v>56168.4352</v>
      </c>
      <c r="L90" s="7">
        <v>11882.8385</v>
      </c>
      <c r="M90" s="7">
        <v>0</v>
      </c>
      <c r="N90" s="7">
        <v>0</v>
      </c>
      <c r="O90" s="7">
        <v>0</v>
      </c>
      <c r="P90" s="7">
        <v>0</v>
      </c>
      <c r="Q90" s="7">
        <v>0</v>
      </c>
      <c r="R90" s="7">
        <v>0</v>
      </c>
      <c r="S90" s="7">
        <v>0</v>
      </c>
      <c r="T90" s="8">
        <v>0</v>
      </c>
      <c r="U90" s="22">
        <f t="shared" si="23"/>
        <v>0</v>
      </c>
      <c r="V90" s="23">
        <f t="shared" si="24"/>
        <v>12.269549052760336</v>
      </c>
      <c r="W90" s="23">
        <f t="shared" si="25"/>
        <v>21.78223821833973</v>
      </c>
      <c r="X90" s="23">
        <f t="shared" si="26"/>
        <v>-9.512689165579395</v>
      </c>
      <c r="Y90" s="23">
        <f t="shared" si="27"/>
        <v>3.2491538337</v>
      </c>
      <c r="Z90" s="23">
        <f t="shared" si="28"/>
        <v>-6.263535331879396</v>
      </c>
      <c r="AA90" s="25">
        <f t="shared" si="29"/>
        <v>-0.28755242088050265</v>
      </c>
      <c r="AB90" s="40">
        <f t="shared" si="40"/>
        <v>1</v>
      </c>
      <c r="AC90" s="23">
        <f t="shared" si="41"/>
        <v>-6.263535331879396</v>
      </c>
      <c r="AD90" s="23"/>
      <c r="AE90" s="23">
        <f t="shared" si="30"/>
        <v>12.096048512234793</v>
      </c>
      <c r="AF90" s="23">
        <f t="shared" si="31"/>
        <v>6.351650202037097</v>
      </c>
      <c r="AG90" s="23">
        <f t="shared" si="38"/>
        <v>18.44769871427189</v>
      </c>
      <c r="AH90" s="23">
        <f t="shared" si="32"/>
        <v>21.78223821833973</v>
      </c>
      <c r="AI90" s="23">
        <f t="shared" si="33"/>
        <v>-3.334539504067841</v>
      </c>
      <c r="AJ90" s="23">
        <f t="shared" si="39"/>
        <v>3.2491538337</v>
      </c>
      <c r="AK90" s="23">
        <f t="shared" si="34"/>
        <v>-0.08538567036784128</v>
      </c>
      <c r="AL90" s="25">
        <f t="shared" si="35"/>
        <v>-0.003919967705428459</v>
      </c>
      <c r="AM90" s="40">
        <f t="shared" si="36"/>
        <v>1</v>
      </c>
      <c r="AN90" s="23">
        <f t="shared" si="37"/>
        <v>-0.08538567036784128</v>
      </c>
    </row>
    <row r="91" spans="1:40" ht="12.75">
      <c r="A91" s="1" t="s">
        <v>86</v>
      </c>
      <c r="B91" s="3">
        <v>10876</v>
      </c>
      <c r="C91" s="4">
        <v>10878.5</v>
      </c>
      <c r="D91" s="18">
        <v>10876</v>
      </c>
      <c r="E91" s="5">
        <v>593.1817186535048</v>
      </c>
      <c r="F91" s="5">
        <v>1085.45</v>
      </c>
      <c r="G91" s="5">
        <f t="shared" si="22"/>
        <v>1678.6317186535048</v>
      </c>
      <c r="H91" s="5">
        <v>741.9890139159121</v>
      </c>
      <c r="I91" s="6">
        <v>3740.8152911999987</v>
      </c>
      <c r="J91" s="7">
        <v>20303103</v>
      </c>
      <c r="K91" s="7">
        <v>45613.9715</v>
      </c>
      <c r="L91" s="7">
        <v>142336.3071</v>
      </c>
      <c r="M91" s="7">
        <v>0</v>
      </c>
      <c r="N91" s="7">
        <v>0</v>
      </c>
      <c r="O91" s="7">
        <v>1462</v>
      </c>
      <c r="P91" s="7">
        <v>0</v>
      </c>
      <c r="Q91" s="7">
        <v>0</v>
      </c>
      <c r="R91" s="7">
        <v>0</v>
      </c>
      <c r="S91" s="7">
        <v>0</v>
      </c>
      <c r="T91" s="8">
        <v>0</v>
      </c>
      <c r="U91" s="22">
        <f t="shared" si="23"/>
        <v>1462</v>
      </c>
      <c r="V91" s="23">
        <f t="shared" si="24"/>
        <v>26.326671087424973</v>
      </c>
      <c r="W91" s="23">
        <f t="shared" si="25"/>
        <v>40.68510710709119</v>
      </c>
      <c r="X91" s="23">
        <f t="shared" si="26"/>
        <v>-14.358436019666218</v>
      </c>
      <c r="Y91" s="23">
        <f t="shared" si="27"/>
        <v>1.6512356946</v>
      </c>
      <c r="Z91" s="23">
        <f t="shared" si="28"/>
        <v>-12.707200325066218</v>
      </c>
      <c r="AA91" s="25">
        <f t="shared" si="29"/>
        <v>-0.3123305117919039</v>
      </c>
      <c r="AB91" s="40">
        <f t="shared" si="40"/>
        <v>1</v>
      </c>
      <c r="AC91" s="23">
        <f t="shared" si="41"/>
        <v>-12.707200325066218</v>
      </c>
      <c r="AD91" s="23"/>
      <c r="AE91" s="23">
        <f t="shared" si="30"/>
        <v>25.55951800090573</v>
      </c>
      <c r="AF91" s="23">
        <f t="shared" si="31"/>
        <v>14.122276901861554</v>
      </c>
      <c r="AG91" s="23">
        <f t="shared" si="38"/>
        <v>39.68179490276728</v>
      </c>
      <c r="AH91" s="23">
        <f t="shared" si="32"/>
        <v>40.68510710709119</v>
      </c>
      <c r="AI91" s="23">
        <f t="shared" si="33"/>
        <v>-1.0033122043239118</v>
      </c>
      <c r="AJ91" s="23">
        <f t="shared" si="39"/>
        <v>1.6512356946</v>
      </c>
      <c r="AK91" s="23">
        <f t="shared" si="34"/>
        <v>0.6479234902760882</v>
      </c>
      <c r="AL91" s="25">
        <f t="shared" si="35"/>
        <v>0.01592532344994512</v>
      </c>
      <c r="AM91" s="40" t="str">
        <f t="shared" si="36"/>
        <v>  </v>
      </c>
      <c r="AN91" s="23">
        <f t="shared" si="37"/>
        <v>0</v>
      </c>
    </row>
    <row r="92" spans="1:40" ht="12.75">
      <c r="A92" s="1" t="s">
        <v>87</v>
      </c>
      <c r="B92" s="3">
        <v>4135</v>
      </c>
      <c r="C92" s="4">
        <v>4135</v>
      </c>
      <c r="D92" s="18">
        <v>4135</v>
      </c>
      <c r="E92" s="5">
        <v>433.7389787117398</v>
      </c>
      <c r="F92" s="5">
        <v>894.9593673554373</v>
      </c>
      <c r="G92" s="5">
        <f t="shared" si="22"/>
        <v>1328.698346067177</v>
      </c>
      <c r="H92" s="5">
        <v>636.2743234005167</v>
      </c>
      <c r="I92" s="6">
        <v>2895.0842035555547</v>
      </c>
      <c r="J92" s="7">
        <v>31150844.2851</v>
      </c>
      <c r="K92" s="7">
        <v>50408.6732</v>
      </c>
      <c r="L92" s="7">
        <v>6188.1894</v>
      </c>
      <c r="M92" s="7">
        <v>0</v>
      </c>
      <c r="N92" s="7">
        <v>0</v>
      </c>
      <c r="O92" s="7">
        <v>0</v>
      </c>
      <c r="P92" s="7">
        <v>0</v>
      </c>
      <c r="Q92" s="7">
        <v>0</v>
      </c>
      <c r="R92" s="7">
        <v>0</v>
      </c>
      <c r="S92" s="7">
        <v>0</v>
      </c>
      <c r="T92" s="8">
        <v>0</v>
      </c>
      <c r="U92" s="22">
        <f t="shared" si="23"/>
        <v>0</v>
      </c>
      <c r="V92" s="23">
        <f t="shared" si="24"/>
        <v>8.125161988248914</v>
      </c>
      <c r="W92" s="23">
        <f t="shared" si="25"/>
        <v>11.97117318170222</v>
      </c>
      <c r="X92" s="23">
        <f t="shared" si="26"/>
        <v>-3.8460111934533057</v>
      </c>
      <c r="Y92" s="23">
        <f t="shared" si="27"/>
        <v>2.2994576511272</v>
      </c>
      <c r="Z92" s="23">
        <f t="shared" si="28"/>
        <v>-1.5465535423261056</v>
      </c>
      <c r="AA92" s="25">
        <f t="shared" si="29"/>
        <v>-0.12918980611607828</v>
      </c>
      <c r="AB92" s="40">
        <f t="shared" si="40"/>
        <v>1</v>
      </c>
      <c r="AC92" s="23">
        <f t="shared" si="41"/>
        <v>-1.5465535423261056</v>
      </c>
      <c r="AD92" s="23"/>
      <c r="AE92" s="23">
        <f t="shared" si="30"/>
        <v>7.691834725382886</v>
      </c>
      <c r="AF92" s="23">
        <f t="shared" si="31"/>
        <v>4.604240072706989</v>
      </c>
      <c r="AG92" s="23">
        <f t="shared" si="38"/>
        <v>12.296074798089876</v>
      </c>
      <c r="AH92" s="23">
        <f t="shared" si="32"/>
        <v>11.97117318170222</v>
      </c>
      <c r="AI92" s="23">
        <f t="shared" si="33"/>
        <v>0.32490161638765613</v>
      </c>
      <c r="AJ92" s="23">
        <f t="shared" si="39"/>
        <v>2.2994576511272</v>
      </c>
      <c r="AK92" s="23">
        <f t="shared" si="34"/>
        <v>2.624359267514856</v>
      </c>
      <c r="AL92" s="25">
        <f t="shared" si="35"/>
        <v>0.21922323131421695</v>
      </c>
      <c r="AM92" s="40" t="str">
        <f t="shared" si="36"/>
        <v>  </v>
      </c>
      <c r="AN92" s="23">
        <f t="shared" si="37"/>
        <v>0</v>
      </c>
    </row>
    <row r="93" spans="1:40" ht="12.75">
      <c r="A93" s="1" t="s">
        <v>88</v>
      </c>
      <c r="B93" s="3">
        <v>10697</v>
      </c>
      <c r="C93" s="4">
        <v>10752</v>
      </c>
      <c r="D93" s="18">
        <v>10697</v>
      </c>
      <c r="E93" s="5">
        <v>595.1392536975163</v>
      </c>
      <c r="F93" s="5">
        <v>1084.87</v>
      </c>
      <c r="G93" s="5">
        <f t="shared" si="22"/>
        <v>1680.0092536975162</v>
      </c>
      <c r="H93" s="5">
        <v>711.7487373272232</v>
      </c>
      <c r="I93" s="6">
        <v>4208.951108266666</v>
      </c>
      <c r="J93" s="7">
        <v>46162388.5742</v>
      </c>
      <c r="K93" s="7">
        <v>57043.7757</v>
      </c>
      <c r="L93" s="7">
        <v>17293.9</v>
      </c>
      <c r="M93" s="7">
        <v>4744000</v>
      </c>
      <c r="N93" s="7">
        <v>0</v>
      </c>
      <c r="O93" s="7">
        <v>0</v>
      </c>
      <c r="P93" s="7">
        <v>1090997</v>
      </c>
      <c r="Q93" s="7">
        <v>0</v>
      </c>
      <c r="R93" s="7">
        <v>0</v>
      </c>
      <c r="S93" s="7">
        <v>0</v>
      </c>
      <c r="T93" s="8">
        <v>0</v>
      </c>
      <c r="U93" s="22">
        <f t="shared" si="23"/>
        <v>1090997</v>
      </c>
      <c r="V93" s="23">
        <f t="shared" si="24"/>
        <v>25.58463522999164</v>
      </c>
      <c r="W93" s="23">
        <f t="shared" si="25"/>
        <v>45.02315000512853</v>
      </c>
      <c r="X93" s="23">
        <f t="shared" si="26"/>
        <v>-19.438514775136888</v>
      </c>
      <c r="Y93" s="23">
        <f t="shared" si="27"/>
        <v>9.233026653042398</v>
      </c>
      <c r="Z93" s="23">
        <f t="shared" si="28"/>
        <v>-10.20548812209449</v>
      </c>
      <c r="AA93" s="25">
        <f t="shared" si="29"/>
        <v>-0.2266720147509003</v>
      </c>
      <c r="AB93" s="40">
        <f t="shared" si="40"/>
        <v>1</v>
      </c>
      <c r="AC93" s="23">
        <f t="shared" si="41"/>
        <v>-10.20548812209449</v>
      </c>
      <c r="AD93" s="23"/>
      <c r="AE93" s="23">
        <f t="shared" si="30"/>
        <v>25.159482581523264</v>
      </c>
      <c r="AF93" s="23">
        <f t="shared" si="31"/>
        <v>13.323758425581287</v>
      </c>
      <c r="AG93" s="23">
        <f t="shared" si="38"/>
        <v>38.48324100710455</v>
      </c>
      <c r="AH93" s="23">
        <f t="shared" si="32"/>
        <v>45.02315000512853</v>
      </c>
      <c r="AI93" s="23">
        <f t="shared" si="33"/>
        <v>-6.539908998023975</v>
      </c>
      <c r="AJ93" s="23">
        <f t="shared" si="39"/>
        <v>9.233026653042398</v>
      </c>
      <c r="AK93" s="23">
        <f t="shared" si="34"/>
        <v>2.6931176550184226</v>
      </c>
      <c r="AL93" s="25">
        <f t="shared" si="35"/>
        <v>0.05981628683714163</v>
      </c>
      <c r="AM93" s="40" t="str">
        <f t="shared" si="36"/>
        <v>  </v>
      </c>
      <c r="AN93" s="23">
        <f t="shared" si="37"/>
        <v>0</v>
      </c>
    </row>
    <row r="94" spans="1:40" ht="12.75">
      <c r="A94" s="1" t="s">
        <v>89</v>
      </c>
      <c r="B94" s="3">
        <v>3413</v>
      </c>
      <c r="C94" s="4">
        <v>3413</v>
      </c>
      <c r="D94" s="18">
        <v>3413</v>
      </c>
      <c r="E94" s="5">
        <v>432.58681668977806</v>
      </c>
      <c r="F94" s="5">
        <v>872.2914123598545</v>
      </c>
      <c r="G94" s="5">
        <f t="shared" si="22"/>
        <v>1304.8782290496324</v>
      </c>
      <c r="H94" s="5">
        <v>609.3990581855109</v>
      </c>
      <c r="I94" s="6">
        <v>3036.2500503111105</v>
      </c>
      <c r="J94" s="7">
        <v>4505649</v>
      </c>
      <c r="K94" s="7">
        <v>38631.4969</v>
      </c>
      <c r="L94" s="7">
        <v>924.3624000000001</v>
      </c>
      <c r="M94" s="7">
        <v>0</v>
      </c>
      <c r="N94" s="7">
        <v>0</v>
      </c>
      <c r="O94" s="7">
        <v>0</v>
      </c>
      <c r="P94" s="7">
        <v>0</v>
      </c>
      <c r="Q94" s="7">
        <v>0</v>
      </c>
      <c r="R94" s="7">
        <v>0</v>
      </c>
      <c r="S94" s="7">
        <v>0</v>
      </c>
      <c r="T94" s="8">
        <v>0</v>
      </c>
      <c r="U94" s="22">
        <f t="shared" si="23"/>
        <v>0</v>
      </c>
      <c r="V94" s="23">
        <f t="shared" si="24"/>
        <v>6.533428381333544</v>
      </c>
      <c r="W94" s="23">
        <f t="shared" si="25"/>
        <v>10.36272142171182</v>
      </c>
      <c r="X94" s="23">
        <f t="shared" si="26"/>
        <v>-3.8292930403782757</v>
      </c>
      <c r="Y94" s="23">
        <f t="shared" si="27"/>
        <v>0.36396258730000003</v>
      </c>
      <c r="Z94" s="23">
        <f t="shared" si="28"/>
        <v>-3.4653304530782756</v>
      </c>
      <c r="AA94" s="25">
        <f t="shared" si="29"/>
        <v>-0.3344035135227863</v>
      </c>
      <c r="AB94" s="40">
        <f t="shared" si="40"/>
        <v>1</v>
      </c>
      <c r="AC94" s="23">
        <f t="shared" si="41"/>
        <v>-3.4653304530782756</v>
      </c>
      <c r="AD94" s="23"/>
      <c r="AE94" s="23">
        <f t="shared" si="30"/>
        <v>6.234969154044953</v>
      </c>
      <c r="AF94" s="23">
        <f t="shared" si="31"/>
        <v>3.63978822477751</v>
      </c>
      <c r="AG94" s="23">
        <f t="shared" si="38"/>
        <v>9.874757378822464</v>
      </c>
      <c r="AH94" s="23">
        <f t="shared" si="32"/>
        <v>10.36272142171182</v>
      </c>
      <c r="AI94" s="23">
        <f t="shared" si="33"/>
        <v>-0.4879640428893559</v>
      </c>
      <c r="AJ94" s="23">
        <f t="shared" si="39"/>
        <v>0.36396258730000003</v>
      </c>
      <c r="AK94" s="23">
        <f t="shared" si="34"/>
        <v>-0.12400145558935588</v>
      </c>
      <c r="AL94" s="25">
        <f t="shared" si="35"/>
        <v>-0.011966109146729534</v>
      </c>
      <c r="AM94" s="40">
        <f t="shared" si="36"/>
        <v>1</v>
      </c>
      <c r="AN94" s="23">
        <f t="shared" si="37"/>
        <v>-0.12400145558935588</v>
      </c>
    </row>
    <row r="95" spans="1:40" ht="12.75">
      <c r="A95" s="1" t="s">
        <v>90</v>
      </c>
      <c r="B95" s="3">
        <v>13578</v>
      </c>
      <c r="C95" s="4">
        <v>13579</v>
      </c>
      <c r="D95" s="18">
        <v>13578</v>
      </c>
      <c r="E95" s="5">
        <v>719.1950505996563</v>
      </c>
      <c r="F95" s="5">
        <v>1166.31</v>
      </c>
      <c r="G95" s="5">
        <f t="shared" si="22"/>
        <v>1885.5050505996562</v>
      </c>
      <c r="H95" s="5">
        <v>716.6338939310998</v>
      </c>
      <c r="I95" s="6">
        <v>3988.2967256888887</v>
      </c>
      <c r="J95" s="7">
        <v>165858906</v>
      </c>
      <c r="K95" s="7">
        <v>109949.6365</v>
      </c>
      <c r="L95" s="7">
        <v>27417.928200000002</v>
      </c>
      <c r="M95" s="7">
        <v>7976000</v>
      </c>
      <c r="N95" s="7">
        <v>0</v>
      </c>
      <c r="O95" s="7">
        <v>0</v>
      </c>
      <c r="P95" s="7">
        <v>0</v>
      </c>
      <c r="Q95" s="7">
        <v>0</v>
      </c>
      <c r="R95" s="7">
        <v>0</v>
      </c>
      <c r="S95" s="7">
        <v>0</v>
      </c>
      <c r="T95" s="8">
        <v>0</v>
      </c>
      <c r="U95" s="22">
        <f t="shared" si="23"/>
        <v>0</v>
      </c>
      <c r="V95" s="23">
        <f t="shared" si="24"/>
        <v>35.331842588838605</v>
      </c>
      <c r="W95" s="23">
        <f t="shared" si="25"/>
        <v>54.153092941403735</v>
      </c>
      <c r="X95" s="23">
        <f t="shared" si="26"/>
        <v>-18.82125035256513</v>
      </c>
      <c r="Y95" s="23">
        <f t="shared" si="27"/>
        <v>20.0552087967</v>
      </c>
      <c r="Z95" s="23">
        <f t="shared" si="28"/>
        <v>1.2339584441348705</v>
      </c>
      <c r="AA95" s="25">
        <f t="shared" si="29"/>
        <v>0.022786481382883767</v>
      </c>
      <c r="AB95" s="40" t="str">
        <f t="shared" si="40"/>
        <v>  </v>
      </c>
      <c r="AC95" s="23">
        <f t="shared" si="41"/>
        <v>0</v>
      </c>
      <c r="AD95" s="23"/>
      <c r="AE95" s="23">
        <f t="shared" si="30"/>
        <v>35.84194260785898</v>
      </c>
      <c r="AF95" s="23">
        <f t="shared" si="31"/>
        <v>17.02829627064383</v>
      </c>
      <c r="AG95" s="23">
        <f t="shared" si="38"/>
        <v>52.87023887850281</v>
      </c>
      <c r="AH95" s="23">
        <f t="shared" si="32"/>
        <v>54.153092941403735</v>
      </c>
      <c r="AI95" s="23">
        <f t="shared" si="33"/>
        <v>-1.282854062900924</v>
      </c>
      <c r="AJ95" s="23">
        <f t="shared" si="39"/>
        <v>20.0552087967</v>
      </c>
      <c r="AK95" s="23">
        <f t="shared" si="34"/>
        <v>18.772354733799077</v>
      </c>
      <c r="AL95" s="25">
        <f t="shared" si="35"/>
        <v>0.3466534174532131</v>
      </c>
      <c r="AM95" s="40" t="str">
        <f t="shared" si="36"/>
        <v>  </v>
      </c>
      <c r="AN95" s="23">
        <f t="shared" si="37"/>
        <v>0</v>
      </c>
    </row>
    <row r="96" spans="1:40" ht="12.75">
      <c r="A96" s="1" t="s">
        <v>91</v>
      </c>
      <c r="B96" s="3">
        <v>0</v>
      </c>
      <c r="C96" s="4">
        <v>0</v>
      </c>
      <c r="D96" s="18">
        <v>0</v>
      </c>
      <c r="E96" s="5">
        <v>0</v>
      </c>
      <c r="F96" s="5">
        <v>0</v>
      </c>
      <c r="G96" s="5">
        <f t="shared" si="22"/>
        <v>0</v>
      </c>
      <c r="H96" s="5">
        <v>0</v>
      </c>
      <c r="I96" s="6">
        <v>0</v>
      </c>
      <c r="J96" s="7">
        <v>0</v>
      </c>
      <c r="K96" s="7">
        <v>0</v>
      </c>
      <c r="L96" s="7">
        <v>0</v>
      </c>
      <c r="M96" s="7">
        <v>0</v>
      </c>
      <c r="N96" s="7">
        <v>0</v>
      </c>
      <c r="O96" s="7">
        <v>0</v>
      </c>
      <c r="P96" s="7">
        <v>0</v>
      </c>
      <c r="Q96" s="7">
        <v>0</v>
      </c>
      <c r="R96" s="7">
        <v>0</v>
      </c>
      <c r="S96" s="7">
        <v>0</v>
      </c>
      <c r="T96" s="8">
        <v>0</v>
      </c>
      <c r="U96" s="22">
        <f t="shared" si="23"/>
        <v>0</v>
      </c>
      <c r="V96" s="23">
        <f t="shared" si="24"/>
        <v>0</v>
      </c>
      <c r="W96" s="23">
        <f t="shared" si="25"/>
        <v>0</v>
      </c>
      <c r="X96" s="23">
        <f t="shared" si="26"/>
        <v>0</v>
      </c>
      <c r="Y96" s="23">
        <f t="shared" si="27"/>
        <v>0</v>
      </c>
      <c r="Z96" s="23">
        <f t="shared" si="28"/>
        <v>0</v>
      </c>
      <c r="AA96" s="25"/>
      <c r="AB96" s="40" t="str">
        <f t="shared" si="40"/>
        <v>  </v>
      </c>
      <c r="AC96" s="23">
        <f t="shared" si="41"/>
        <v>0</v>
      </c>
      <c r="AD96" s="23"/>
      <c r="AE96" s="23">
        <f t="shared" si="30"/>
        <v>0</v>
      </c>
      <c r="AF96" s="23">
        <f t="shared" si="31"/>
        <v>0</v>
      </c>
      <c r="AG96" s="23">
        <f t="shared" si="38"/>
        <v>0</v>
      </c>
      <c r="AH96" s="23">
        <f t="shared" si="32"/>
        <v>0</v>
      </c>
      <c r="AI96" s="23">
        <f t="shared" si="33"/>
        <v>0</v>
      </c>
      <c r="AJ96" s="23">
        <f t="shared" si="39"/>
        <v>0</v>
      </c>
      <c r="AK96" s="23">
        <f t="shared" si="34"/>
        <v>0</v>
      </c>
      <c r="AL96" s="25"/>
      <c r="AM96" s="40" t="str">
        <f t="shared" si="36"/>
        <v>  </v>
      </c>
      <c r="AN96" s="23">
        <f t="shared" si="37"/>
        <v>0</v>
      </c>
    </row>
    <row r="97" spans="1:40" ht="12.75">
      <c r="A97" s="1" t="s">
        <v>92</v>
      </c>
      <c r="B97" s="3">
        <v>8285</v>
      </c>
      <c r="C97" s="4">
        <v>8285</v>
      </c>
      <c r="D97" s="18">
        <v>8285</v>
      </c>
      <c r="E97" s="5">
        <v>505.2506696004896</v>
      </c>
      <c r="F97" s="5">
        <v>992.14</v>
      </c>
      <c r="G97" s="5">
        <f t="shared" si="22"/>
        <v>1497.3906696004897</v>
      </c>
      <c r="H97" s="5">
        <v>620.912275064281</v>
      </c>
      <c r="I97" s="6">
        <v>3198.287492977777</v>
      </c>
      <c r="J97" s="7">
        <v>41996922</v>
      </c>
      <c r="K97" s="7">
        <v>55202.6395</v>
      </c>
      <c r="L97" s="7">
        <v>956.4698000000001</v>
      </c>
      <c r="M97" s="7">
        <v>0</v>
      </c>
      <c r="N97" s="7">
        <v>0</v>
      </c>
      <c r="O97" s="7">
        <v>0</v>
      </c>
      <c r="P97" s="7">
        <v>0</v>
      </c>
      <c r="Q97" s="7">
        <v>0</v>
      </c>
      <c r="R97" s="7">
        <v>0</v>
      </c>
      <c r="S97" s="7">
        <v>0</v>
      </c>
      <c r="T97" s="8">
        <v>0</v>
      </c>
      <c r="U97" s="22">
        <f t="shared" si="23"/>
        <v>0</v>
      </c>
      <c r="V97" s="23">
        <f t="shared" si="24"/>
        <v>17.550139896547623</v>
      </c>
      <c r="W97" s="23">
        <f t="shared" si="25"/>
        <v>26.497811879320885</v>
      </c>
      <c r="X97" s="23">
        <f t="shared" si="26"/>
        <v>-8.947671982773262</v>
      </c>
      <c r="Y97" s="23">
        <f t="shared" si="27"/>
        <v>3.0799374932999997</v>
      </c>
      <c r="Z97" s="23">
        <f t="shared" si="28"/>
        <v>-5.867734489473262</v>
      </c>
      <c r="AA97" s="25">
        <f t="shared" si="29"/>
        <v>-0.22144222761474475</v>
      </c>
      <c r="AB97" s="40">
        <f t="shared" si="40"/>
        <v>1</v>
      </c>
      <c r="AC97" s="23">
        <f t="shared" si="41"/>
        <v>-5.867734489473262</v>
      </c>
      <c r="AD97" s="23"/>
      <c r="AE97" s="23">
        <f t="shared" si="30"/>
        <v>17.36823437669608</v>
      </c>
      <c r="AF97" s="23">
        <f t="shared" si="31"/>
        <v>9.002451848088244</v>
      </c>
      <c r="AG97" s="23">
        <f t="shared" si="38"/>
        <v>26.370686224784322</v>
      </c>
      <c r="AH97" s="23">
        <f t="shared" si="32"/>
        <v>26.497811879320885</v>
      </c>
      <c r="AI97" s="23">
        <f t="shared" si="33"/>
        <v>-0.1271256545365631</v>
      </c>
      <c r="AJ97" s="23">
        <f t="shared" si="39"/>
        <v>3.0799374932999997</v>
      </c>
      <c r="AK97" s="23">
        <f t="shared" si="34"/>
        <v>2.9528118387634366</v>
      </c>
      <c r="AL97" s="25">
        <f t="shared" si="35"/>
        <v>0.11143606318179938</v>
      </c>
      <c r="AM97" s="40" t="str">
        <f t="shared" si="36"/>
        <v>  </v>
      </c>
      <c r="AN97" s="23">
        <f t="shared" si="37"/>
        <v>0</v>
      </c>
    </row>
    <row r="98" spans="1:40" ht="12.75">
      <c r="A98" s="1" t="s">
        <v>93</v>
      </c>
      <c r="B98" s="3">
        <v>0</v>
      </c>
      <c r="C98" s="4">
        <v>0</v>
      </c>
      <c r="D98" s="18">
        <v>0</v>
      </c>
      <c r="E98" s="5">
        <v>0</v>
      </c>
      <c r="F98" s="5">
        <v>0</v>
      </c>
      <c r="G98" s="5">
        <f t="shared" si="22"/>
        <v>0</v>
      </c>
      <c r="H98" s="5">
        <v>0</v>
      </c>
      <c r="I98" s="6">
        <v>0</v>
      </c>
      <c r="J98" s="7">
        <v>0</v>
      </c>
      <c r="K98" s="7">
        <v>0</v>
      </c>
      <c r="L98" s="7">
        <v>0</v>
      </c>
      <c r="M98" s="7">
        <v>0</v>
      </c>
      <c r="N98" s="7">
        <v>0</v>
      </c>
      <c r="O98" s="7">
        <v>0</v>
      </c>
      <c r="P98" s="7">
        <v>0</v>
      </c>
      <c r="Q98" s="7">
        <v>0</v>
      </c>
      <c r="R98" s="7">
        <v>0</v>
      </c>
      <c r="S98" s="7">
        <v>0</v>
      </c>
      <c r="T98" s="8">
        <v>0</v>
      </c>
      <c r="U98" s="22">
        <f t="shared" si="23"/>
        <v>0</v>
      </c>
      <c r="V98" s="23">
        <f t="shared" si="24"/>
        <v>0</v>
      </c>
      <c r="W98" s="23">
        <f t="shared" si="25"/>
        <v>0</v>
      </c>
      <c r="X98" s="23">
        <f t="shared" si="26"/>
        <v>0</v>
      </c>
      <c r="Y98" s="23">
        <f t="shared" si="27"/>
        <v>0</v>
      </c>
      <c r="Z98" s="23">
        <f t="shared" si="28"/>
        <v>0</v>
      </c>
      <c r="AA98" s="25" t="e">
        <f t="shared" si="29"/>
        <v>#DIV/0!</v>
      </c>
      <c r="AB98" s="40" t="str">
        <f t="shared" si="40"/>
        <v>  </v>
      </c>
      <c r="AC98" s="23">
        <f t="shared" si="41"/>
        <v>0</v>
      </c>
      <c r="AD98" s="23"/>
      <c r="AE98" s="23">
        <f t="shared" si="30"/>
        <v>0</v>
      </c>
      <c r="AF98" s="23">
        <f t="shared" si="31"/>
        <v>0</v>
      </c>
      <c r="AG98" s="23">
        <f t="shared" si="38"/>
        <v>0</v>
      </c>
      <c r="AH98" s="23">
        <f t="shared" si="32"/>
        <v>0</v>
      </c>
      <c r="AI98" s="23">
        <f t="shared" si="33"/>
        <v>0</v>
      </c>
      <c r="AJ98" s="23">
        <f t="shared" si="39"/>
        <v>0</v>
      </c>
      <c r="AK98" s="23">
        <f t="shared" si="34"/>
        <v>0</v>
      </c>
      <c r="AL98" s="25" t="e">
        <f t="shared" si="35"/>
        <v>#DIV/0!</v>
      </c>
      <c r="AM98" s="40" t="str">
        <f t="shared" si="36"/>
        <v>  </v>
      </c>
      <c r="AN98" s="23">
        <f t="shared" si="37"/>
        <v>0</v>
      </c>
    </row>
    <row r="99" spans="1:40" ht="12.75">
      <c r="A99" s="1" t="s">
        <v>94</v>
      </c>
      <c r="B99" s="3">
        <v>26666</v>
      </c>
      <c r="C99" s="4">
        <v>26666</v>
      </c>
      <c r="D99" s="18">
        <v>22047</v>
      </c>
      <c r="E99" s="5">
        <v>1126.0920211212253</v>
      </c>
      <c r="F99" s="5">
        <v>1486.3</v>
      </c>
      <c r="G99" s="5">
        <f t="shared" si="22"/>
        <v>2612.3920211212253</v>
      </c>
      <c r="H99" s="5">
        <v>821.6184801372767</v>
      </c>
      <c r="I99" s="6">
        <v>4353.853737422221</v>
      </c>
      <c r="J99" s="7">
        <v>776355590.8949</v>
      </c>
      <c r="K99" s="7">
        <v>379789.1712</v>
      </c>
      <c r="L99" s="7">
        <v>3502.94</v>
      </c>
      <c r="M99" s="7">
        <v>0</v>
      </c>
      <c r="N99" s="7">
        <v>22467479.692245588</v>
      </c>
      <c r="O99" s="7">
        <v>0</v>
      </c>
      <c r="P99" s="7">
        <v>1250520</v>
      </c>
      <c r="Q99" s="7">
        <v>0</v>
      </c>
      <c r="R99" s="7">
        <v>0</v>
      </c>
      <c r="S99" s="7">
        <v>0</v>
      </c>
      <c r="T99" s="8">
        <v>0</v>
      </c>
      <c r="U99" s="22">
        <f t="shared" si="23"/>
        <v>1250520</v>
      </c>
      <c r="V99" s="23">
        <f t="shared" si="24"/>
        <v>75.7096295212462</v>
      </c>
      <c r="W99" s="23">
        <f t="shared" si="25"/>
        <v>95.9894133489477</v>
      </c>
      <c r="X99" s="23">
        <f t="shared" si="26"/>
        <v>-20.279783827701507</v>
      </c>
      <c r="Y99" s="23">
        <f t="shared" si="27"/>
        <v>79.99889434787838</v>
      </c>
      <c r="Z99" s="23">
        <f t="shared" si="28"/>
        <v>59.71911052017687</v>
      </c>
      <c r="AA99" s="25">
        <f t="shared" si="29"/>
        <v>0.622142676329124</v>
      </c>
      <c r="AB99" s="40" t="str">
        <f t="shared" si="40"/>
        <v>  </v>
      </c>
      <c r="AC99" s="23">
        <f t="shared" si="41"/>
        <v>0</v>
      </c>
      <c r="AD99" s="23"/>
      <c r="AE99" s="23">
        <f t="shared" si="30"/>
        <v>80.63356964552351</v>
      </c>
      <c r="AF99" s="23">
        <f t="shared" si="31"/>
        <v>31.699889605276443</v>
      </c>
      <c r="AG99" s="23">
        <f t="shared" si="38"/>
        <v>112.33345925079995</v>
      </c>
      <c r="AH99" s="23">
        <f t="shared" si="32"/>
        <v>95.9894133489477</v>
      </c>
      <c r="AI99" s="23">
        <f t="shared" si="33"/>
        <v>16.34404590185224</v>
      </c>
      <c r="AJ99" s="23">
        <f t="shared" si="39"/>
        <v>79.99889434787838</v>
      </c>
      <c r="AK99" s="23">
        <f t="shared" si="34"/>
        <v>96.34294024973062</v>
      </c>
      <c r="AL99" s="25">
        <f t="shared" si="35"/>
        <v>1.0036829780331893</v>
      </c>
      <c r="AM99" s="40" t="str">
        <f t="shared" si="36"/>
        <v>  </v>
      </c>
      <c r="AN99" s="23">
        <f t="shared" si="37"/>
        <v>0</v>
      </c>
    </row>
    <row r="100" spans="1:40" ht="12.75">
      <c r="A100" s="1" t="s">
        <v>95</v>
      </c>
      <c r="B100" s="3">
        <v>6944</v>
      </c>
      <c r="C100" s="4">
        <v>6944</v>
      </c>
      <c r="D100" s="18">
        <v>6944</v>
      </c>
      <c r="E100" s="5">
        <v>1093.8943260309325</v>
      </c>
      <c r="F100" s="5">
        <v>1387.6</v>
      </c>
      <c r="G100" s="5">
        <f t="shared" si="22"/>
        <v>2481.4943260309324</v>
      </c>
      <c r="H100" s="5">
        <v>810.3992760781106</v>
      </c>
      <c r="I100" s="6">
        <v>4946.899244444443</v>
      </c>
      <c r="J100" s="7">
        <v>150637763</v>
      </c>
      <c r="K100" s="7">
        <v>103221.8912</v>
      </c>
      <c r="L100" s="7">
        <v>10562.0564</v>
      </c>
      <c r="M100" s="7">
        <v>3472160</v>
      </c>
      <c r="N100" s="7">
        <v>0</v>
      </c>
      <c r="O100" s="7">
        <v>0</v>
      </c>
      <c r="P100" s="7">
        <v>0</v>
      </c>
      <c r="Q100" s="7">
        <v>0</v>
      </c>
      <c r="R100" s="7">
        <v>0</v>
      </c>
      <c r="S100" s="7">
        <v>0</v>
      </c>
      <c r="T100" s="8">
        <v>0</v>
      </c>
      <c r="U100" s="22">
        <f t="shared" si="23"/>
        <v>0</v>
      </c>
      <c r="V100" s="23">
        <f t="shared" si="24"/>
        <v>22.858909173045195</v>
      </c>
      <c r="W100" s="23">
        <f t="shared" si="25"/>
        <v>34.351268353422206</v>
      </c>
      <c r="X100" s="23">
        <f t="shared" si="26"/>
        <v>-11.492359180377012</v>
      </c>
      <c r="Y100" s="23">
        <f t="shared" si="27"/>
        <v>14.4318628836</v>
      </c>
      <c r="Z100" s="23">
        <f t="shared" si="28"/>
        <v>2.9395037032229876</v>
      </c>
      <c r="AA100" s="25">
        <f t="shared" si="29"/>
        <v>0.08557191172622722</v>
      </c>
      <c r="AB100" s="40" t="str">
        <f t="shared" si="40"/>
        <v>  </v>
      </c>
      <c r="AC100" s="23">
        <f t="shared" si="41"/>
        <v>0</v>
      </c>
      <c r="AD100" s="23"/>
      <c r="AE100" s="23">
        <f t="shared" si="30"/>
        <v>24.124095239942314</v>
      </c>
      <c r="AF100" s="23">
        <f t="shared" si="31"/>
        <v>9.847972002901198</v>
      </c>
      <c r="AG100" s="23">
        <f t="shared" si="38"/>
        <v>33.97206724284351</v>
      </c>
      <c r="AH100" s="23">
        <f t="shared" si="32"/>
        <v>34.351268353422206</v>
      </c>
      <c r="AI100" s="23">
        <f t="shared" si="33"/>
        <v>-0.3792011105786983</v>
      </c>
      <c r="AJ100" s="23">
        <f t="shared" si="39"/>
        <v>14.4318628836</v>
      </c>
      <c r="AK100" s="23">
        <f t="shared" si="34"/>
        <v>14.0526617730213</v>
      </c>
      <c r="AL100" s="25">
        <f t="shared" si="35"/>
        <v>0.40908712972228056</v>
      </c>
      <c r="AM100" s="40" t="str">
        <f t="shared" si="36"/>
        <v>  </v>
      </c>
      <c r="AN100" s="23">
        <f t="shared" si="37"/>
        <v>0</v>
      </c>
    </row>
    <row r="101" spans="1:40" ht="12.75">
      <c r="A101" s="1" t="s">
        <v>96</v>
      </c>
      <c r="B101" s="3">
        <v>3853</v>
      </c>
      <c r="C101" s="4">
        <v>3853</v>
      </c>
      <c r="D101" s="18">
        <v>3853</v>
      </c>
      <c r="E101" s="5">
        <v>468.75313818434495</v>
      </c>
      <c r="F101" s="5">
        <v>956.8278450595883</v>
      </c>
      <c r="G101" s="5">
        <f t="shared" si="22"/>
        <v>1425.5809832439331</v>
      </c>
      <c r="H101" s="5">
        <v>627.4304884558638</v>
      </c>
      <c r="I101" s="6">
        <v>3068.747246933333</v>
      </c>
      <c r="J101" s="7">
        <v>6225700</v>
      </c>
      <c r="K101" s="7">
        <v>39391.7594</v>
      </c>
      <c r="L101" s="7">
        <v>3098.0196</v>
      </c>
      <c r="M101" s="7">
        <v>0</v>
      </c>
      <c r="N101" s="7">
        <v>0</v>
      </c>
      <c r="O101" s="7">
        <v>0</v>
      </c>
      <c r="P101" s="7">
        <v>0</v>
      </c>
      <c r="Q101" s="7">
        <v>0</v>
      </c>
      <c r="R101" s="7">
        <v>0</v>
      </c>
      <c r="S101" s="7">
        <v>0</v>
      </c>
      <c r="T101" s="8">
        <v>0</v>
      </c>
      <c r="U101" s="22">
        <f t="shared" si="23"/>
        <v>0</v>
      </c>
      <c r="V101" s="23">
        <f t="shared" si="24"/>
        <v>7.910253200459318</v>
      </c>
      <c r="W101" s="23">
        <f t="shared" si="25"/>
        <v>11.82388314243413</v>
      </c>
      <c r="X101" s="23">
        <f t="shared" si="26"/>
        <v>-3.913629941974813</v>
      </c>
      <c r="Y101" s="23">
        <f t="shared" si="27"/>
        <v>0.49074017899999994</v>
      </c>
      <c r="Z101" s="23">
        <f t="shared" si="28"/>
        <v>-3.422889762974813</v>
      </c>
      <c r="AA101" s="25">
        <f t="shared" si="29"/>
        <v>-0.28948947835001676</v>
      </c>
      <c r="AB101" s="40">
        <f t="shared" si="40"/>
        <v>1</v>
      </c>
      <c r="AC101" s="23">
        <f t="shared" si="41"/>
        <v>-3.422889762974813</v>
      </c>
      <c r="AD101" s="23"/>
      <c r="AE101" s="23">
        <f t="shared" si="30"/>
        <v>7.689868939814424</v>
      </c>
      <c r="AF101" s="23">
        <f t="shared" si="31"/>
        <v>4.230606926035775</v>
      </c>
      <c r="AG101" s="23">
        <f t="shared" si="38"/>
        <v>11.9204758658502</v>
      </c>
      <c r="AH101" s="23">
        <f t="shared" si="32"/>
        <v>11.82388314243413</v>
      </c>
      <c r="AI101" s="23">
        <f t="shared" si="33"/>
        <v>0.0965927234160695</v>
      </c>
      <c r="AJ101" s="23">
        <f t="shared" si="39"/>
        <v>0.49074017899999994</v>
      </c>
      <c r="AK101" s="23">
        <f t="shared" si="34"/>
        <v>0.5873329024160694</v>
      </c>
      <c r="AL101" s="25">
        <f t="shared" si="35"/>
        <v>0.049673435988911316</v>
      </c>
      <c r="AM101" s="40" t="str">
        <f t="shared" si="36"/>
        <v>  </v>
      </c>
      <c r="AN101" s="23">
        <f t="shared" si="37"/>
        <v>0</v>
      </c>
    </row>
    <row r="102" spans="1:40" ht="12.75">
      <c r="A102" s="1" t="s">
        <v>97</v>
      </c>
      <c r="B102" s="3">
        <v>2</v>
      </c>
      <c r="C102" s="4">
        <v>2</v>
      </c>
      <c r="D102" s="18">
        <v>2</v>
      </c>
      <c r="E102" s="5">
        <v>8528.42714587649</v>
      </c>
      <c r="F102" s="5">
        <v>928</v>
      </c>
      <c r="G102" s="5">
        <f t="shared" si="22"/>
        <v>9456.42714587649</v>
      </c>
      <c r="H102" s="5">
        <v>640.0905565990206</v>
      </c>
      <c r="I102" s="6">
        <v>3093.622988444444</v>
      </c>
      <c r="J102" s="7">
        <v>34985870</v>
      </c>
      <c r="K102" s="7">
        <v>52103.7545</v>
      </c>
      <c r="L102" s="7">
        <v>6534.893399999999</v>
      </c>
      <c r="M102" s="7">
        <v>0</v>
      </c>
      <c r="N102" s="7">
        <v>0</v>
      </c>
      <c r="O102" s="7">
        <v>0</v>
      </c>
      <c r="P102" s="7">
        <v>0</v>
      </c>
      <c r="Q102" s="7">
        <v>0</v>
      </c>
      <c r="R102" s="7">
        <v>0</v>
      </c>
      <c r="S102" s="7">
        <v>0</v>
      </c>
      <c r="T102" s="8">
        <v>0</v>
      </c>
      <c r="U102" s="22">
        <f t="shared" si="23"/>
        <v>0</v>
      </c>
      <c r="V102" s="23">
        <f t="shared" si="24"/>
        <v>0.020193035404951022</v>
      </c>
      <c r="W102" s="23">
        <f t="shared" si="25"/>
        <v>0.006187245976888888</v>
      </c>
      <c r="X102" s="23">
        <f t="shared" si="26"/>
        <v>0.014005789428062134</v>
      </c>
      <c r="Y102" s="23">
        <f t="shared" si="27"/>
        <v>2.5776212878999996</v>
      </c>
      <c r="Z102" s="23">
        <f t="shared" si="28"/>
        <v>2.5916270773280616</v>
      </c>
      <c r="AA102" s="25"/>
      <c r="AB102" s="40" t="str">
        <f t="shared" si="40"/>
        <v>  </v>
      </c>
      <c r="AC102" s="23">
        <f t="shared" si="41"/>
        <v>0</v>
      </c>
      <c r="AD102" s="23"/>
      <c r="AE102" s="23">
        <f t="shared" si="30"/>
        <v>0.026477996008454175</v>
      </c>
      <c r="AF102" s="23">
        <f t="shared" si="31"/>
        <v>0.002240316948096572</v>
      </c>
      <c r="AG102" s="23">
        <f t="shared" si="38"/>
        <v>0.028718312956550748</v>
      </c>
      <c r="AH102" s="23">
        <f t="shared" si="32"/>
        <v>0.006187245976888888</v>
      </c>
      <c r="AI102" s="23">
        <f t="shared" si="33"/>
        <v>0.02253106697966186</v>
      </c>
      <c r="AJ102" s="23">
        <f t="shared" si="39"/>
        <v>2.5776212878999996</v>
      </c>
      <c r="AK102" s="23">
        <f t="shared" si="34"/>
        <v>2.6001523548796612</v>
      </c>
      <c r="AL102" s="25"/>
      <c r="AM102" s="40" t="str">
        <f t="shared" si="36"/>
        <v>  </v>
      </c>
      <c r="AN102" s="23">
        <f t="shared" si="37"/>
        <v>0</v>
      </c>
    </row>
    <row r="103" spans="1:40" ht="12.75">
      <c r="A103" s="1" t="s">
        <v>98</v>
      </c>
      <c r="B103" s="3">
        <v>28126</v>
      </c>
      <c r="C103" s="4">
        <v>28126</v>
      </c>
      <c r="D103" s="18">
        <v>28126</v>
      </c>
      <c r="E103" s="5">
        <v>673.0279824471315</v>
      </c>
      <c r="F103" s="5">
        <v>1126.396068789597</v>
      </c>
      <c r="G103" s="5">
        <f t="shared" si="22"/>
        <v>1799.4240512367285</v>
      </c>
      <c r="H103" s="5">
        <v>650.0391537327358</v>
      </c>
      <c r="I103" s="6">
        <v>2857.6234936888886</v>
      </c>
      <c r="J103" s="7">
        <v>225648897</v>
      </c>
      <c r="K103" s="7">
        <v>136376.8125</v>
      </c>
      <c r="L103" s="7">
        <v>11943.8839</v>
      </c>
      <c r="M103" s="7">
        <v>0</v>
      </c>
      <c r="N103" s="7">
        <v>0</v>
      </c>
      <c r="O103" s="7">
        <v>0</v>
      </c>
      <c r="P103" s="7">
        <v>0</v>
      </c>
      <c r="Q103" s="7">
        <v>0</v>
      </c>
      <c r="R103" s="7">
        <v>0</v>
      </c>
      <c r="S103" s="7">
        <v>0</v>
      </c>
      <c r="T103" s="8">
        <v>0</v>
      </c>
      <c r="U103" s="22">
        <f t="shared" si="23"/>
        <v>0</v>
      </c>
      <c r="V103" s="23">
        <f t="shared" si="24"/>
        <v>68.89360210297116</v>
      </c>
      <c r="W103" s="23">
        <f t="shared" si="25"/>
        <v>80.37351838349367</v>
      </c>
      <c r="X103" s="23">
        <f t="shared" si="26"/>
        <v>-11.479916280522517</v>
      </c>
      <c r="Y103" s="23">
        <f t="shared" si="27"/>
        <v>16.395041280399997</v>
      </c>
      <c r="Z103" s="23">
        <f t="shared" si="28"/>
        <v>4.915124999877481</v>
      </c>
      <c r="AA103" s="25">
        <f t="shared" si="29"/>
        <v>0.061153537865861314</v>
      </c>
      <c r="AB103" s="40" t="str">
        <f t="shared" si="40"/>
        <v>  </v>
      </c>
      <c r="AC103" s="23">
        <f t="shared" si="41"/>
        <v>0</v>
      </c>
      <c r="AD103" s="23"/>
      <c r="AE103" s="23">
        <f t="shared" si="30"/>
        <v>70.8548412111179</v>
      </c>
      <c r="AF103" s="23">
        <f t="shared" si="31"/>
        <v>31.995252166302123</v>
      </c>
      <c r="AG103" s="23">
        <f t="shared" si="38"/>
        <v>102.85009337742002</v>
      </c>
      <c r="AH103" s="23">
        <f t="shared" si="32"/>
        <v>80.37351838349367</v>
      </c>
      <c r="AI103" s="23">
        <f t="shared" si="33"/>
        <v>22.47657499392635</v>
      </c>
      <c r="AJ103" s="23">
        <f t="shared" si="39"/>
        <v>16.395041280399997</v>
      </c>
      <c r="AK103" s="23">
        <f t="shared" si="34"/>
        <v>38.87161627432634</v>
      </c>
      <c r="AL103" s="25">
        <f t="shared" si="35"/>
        <v>0.4836371115278862</v>
      </c>
      <c r="AM103" s="40" t="str">
        <f t="shared" si="36"/>
        <v>  </v>
      </c>
      <c r="AN103" s="23">
        <f t="shared" si="37"/>
        <v>0</v>
      </c>
    </row>
    <row r="104" spans="1:40" ht="12.75">
      <c r="A104" s="1" t="s">
        <v>99</v>
      </c>
      <c r="B104" s="3">
        <v>4847</v>
      </c>
      <c r="C104" s="4">
        <v>4870</v>
      </c>
      <c r="D104" s="18">
        <v>4847</v>
      </c>
      <c r="E104" s="5">
        <v>680.4015671379882</v>
      </c>
      <c r="F104" s="5">
        <v>1113.3104524135817</v>
      </c>
      <c r="G104" s="5">
        <f t="shared" si="22"/>
        <v>1793.71201955157</v>
      </c>
      <c r="H104" s="5">
        <v>737.6731328826456</v>
      </c>
      <c r="I104" s="6">
        <v>4335.915304355554</v>
      </c>
      <c r="J104" s="7">
        <v>30168948</v>
      </c>
      <c r="K104" s="7">
        <v>49974.675</v>
      </c>
      <c r="L104" s="7">
        <v>8819.2</v>
      </c>
      <c r="M104" s="7">
        <v>0</v>
      </c>
      <c r="N104" s="7">
        <v>0</v>
      </c>
      <c r="O104" s="7">
        <v>0</v>
      </c>
      <c r="P104" s="7">
        <v>0</v>
      </c>
      <c r="Q104" s="7">
        <v>0</v>
      </c>
      <c r="R104" s="7">
        <v>0</v>
      </c>
      <c r="S104" s="7">
        <v>0</v>
      </c>
      <c r="T104" s="8">
        <v>0</v>
      </c>
      <c r="U104" s="22">
        <f t="shared" si="23"/>
        <v>0</v>
      </c>
      <c r="V104" s="23">
        <f t="shared" si="24"/>
        <v>12.269623833848643</v>
      </c>
      <c r="W104" s="23">
        <f t="shared" si="25"/>
        <v>21.016181480211372</v>
      </c>
      <c r="X104" s="23">
        <f t="shared" si="26"/>
        <v>-8.74655764636273</v>
      </c>
      <c r="Y104" s="23">
        <f t="shared" si="27"/>
        <v>2.230958131</v>
      </c>
      <c r="Z104" s="23">
        <f t="shared" si="28"/>
        <v>-6.51559951536273</v>
      </c>
      <c r="AA104" s="25">
        <f t="shared" si="29"/>
        <v>-0.31002775273413746</v>
      </c>
      <c r="AB104" s="40">
        <f t="shared" si="40"/>
        <v>1</v>
      </c>
      <c r="AC104" s="23">
        <f t="shared" si="41"/>
        <v>-6.51559951536273</v>
      </c>
      <c r="AD104" s="23"/>
      <c r="AE104" s="23">
        <f t="shared" si="30"/>
        <v>12.171771022273044</v>
      </c>
      <c r="AF104" s="23">
        <f t="shared" si="31"/>
        <v>6.257127931393821</v>
      </c>
      <c r="AG104" s="23">
        <f t="shared" si="38"/>
        <v>18.428898953666867</v>
      </c>
      <c r="AH104" s="23">
        <f t="shared" si="32"/>
        <v>21.016181480211372</v>
      </c>
      <c r="AI104" s="23">
        <f t="shared" si="33"/>
        <v>-2.587282526544506</v>
      </c>
      <c r="AJ104" s="23">
        <f t="shared" si="39"/>
        <v>2.230958131</v>
      </c>
      <c r="AK104" s="23">
        <f t="shared" si="34"/>
        <v>-0.3563243955445059</v>
      </c>
      <c r="AL104" s="25">
        <f t="shared" si="35"/>
        <v>-0.016954763922267108</v>
      </c>
      <c r="AM104" s="40">
        <f t="shared" si="36"/>
        <v>1</v>
      </c>
      <c r="AN104" s="23">
        <f t="shared" si="37"/>
        <v>-0.3563243955445059</v>
      </c>
    </row>
    <row r="105" spans="1:40" ht="12.75">
      <c r="A105" s="1" t="s">
        <v>100</v>
      </c>
      <c r="B105" s="3">
        <v>23746</v>
      </c>
      <c r="C105" s="4">
        <v>23746</v>
      </c>
      <c r="D105" s="18">
        <v>23746</v>
      </c>
      <c r="E105" s="5">
        <v>544.4663599949902</v>
      </c>
      <c r="F105" s="5">
        <v>1016.8236046211749</v>
      </c>
      <c r="G105" s="5">
        <f t="shared" si="22"/>
        <v>1561.289964616165</v>
      </c>
      <c r="H105" s="5">
        <v>636.3374967880007</v>
      </c>
      <c r="I105" s="6">
        <v>2715.269923022222</v>
      </c>
      <c r="J105" s="7">
        <v>127168814</v>
      </c>
      <c r="K105" s="7">
        <v>92848.6158</v>
      </c>
      <c r="L105" s="7">
        <v>13906.2937</v>
      </c>
      <c r="M105" s="7">
        <v>11984000</v>
      </c>
      <c r="N105" s="7">
        <v>0</v>
      </c>
      <c r="O105" s="7">
        <v>0</v>
      </c>
      <c r="P105" s="7">
        <v>0</v>
      </c>
      <c r="Q105" s="7">
        <v>0</v>
      </c>
      <c r="R105" s="7">
        <v>0</v>
      </c>
      <c r="S105" s="7">
        <v>0</v>
      </c>
      <c r="T105" s="8">
        <v>0</v>
      </c>
      <c r="U105" s="22">
        <f t="shared" si="23"/>
        <v>0</v>
      </c>
      <c r="V105" s="23">
        <f t="shared" si="24"/>
        <v>52.184861698503326</v>
      </c>
      <c r="W105" s="23">
        <f t="shared" si="25"/>
        <v>64.47679959208568</v>
      </c>
      <c r="X105" s="23">
        <f t="shared" si="26"/>
        <v>-12.291937893582357</v>
      </c>
      <c r="Y105" s="23">
        <f t="shared" si="27"/>
        <v>21.246909517499997</v>
      </c>
      <c r="Z105" s="23">
        <f t="shared" si="28"/>
        <v>8.95497162391764</v>
      </c>
      <c r="AA105" s="25">
        <f t="shared" si="29"/>
        <v>0.1388867263972704</v>
      </c>
      <c r="AB105" s="40" t="str">
        <f t="shared" si="40"/>
        <v>  </v>
      </c>
      <c r="AC105" s="23">
        <f t="shared" si="41"/>
        <v>0</v>
      </c>
      <c r="AD105" s="23"/>
      <c r="AE105" s="23">
        <f t="shared" si="30"/>
        <v>51.90414809968563</v>
      </c>
      <c r="AF105" s="23">
        <f t="shared" si="31"/>
        <v>26.443322847773768</v>
      </c>
      <c r="AG105" s="23">
        <f t="shared" si="38"/>
        <v>78.3474709474594</v>
      </c>
      <c r="AH105" s="23">
        <f t="shared" si="32"/>
        <v>64.47679959208568</v>
      </c>
      <c r="AI105" s="23">
        <f t="shared" si="33"/>
        <v>13.870671355373716</v>
      </c>
      <c r="AJ105" s="23">
        <f t="shared" si="39"/>
        <v>21.246909517499997</v>
      </c>
      <c r="AK105" s="23">
        <f t="shared" si="34"/>
        <v>35.11758087287372</v>
      </c>
      <c r="AL105" s="25">
        <f t="shared" si="35"/>
        <v>0.5446545283737111</v>
      </c>
      <c r="AM105" s="40" t="str">
        <f t="shared" si="36"/>
        <v>  </v>
      </c>
      <c r="AN105" s="23">
        <f t="shared" si="37"/>
        <v>0</v>
      </c>
    </row>
    <row r="106" spans="1:40" ht="12.75">
      <c r="A106" s="1" t="s">
        <v>101</v>
      </c>
      <c r="B106" s="3">
        <v>27225</v>
      </c>
      <c r="C106" s="4">
        <v>27226</v>
      </c>
      <c r="D106" s="18">
        <v>27225</v>
      </c>
      <c r="E106" s="5">
        <v>975.125675053773</v>
      </c>
      <c r="F106" s="5">
        <v>1394.73</v>
      </c>
      <c r="G106" s="5">
        <f t="shared" si="22"/>
        <v>2369.8556750537728</v>
      </c>
      <c r="H106" s="5">
        <v>801.1826229080363</v>
      </c>
      <c r="I106" s="6">
        <v>4054.6412584888885</v>
      </c>
      <c r="J106" s="7">
        <v>673677577.6895</v>
      </c>
      <c r="K106" s="7">
        <v>334405.4893</v>
      </c>
      <c r="L106" s="7">
        <v>21689.926800000005</v>
      </c>
      <c r="M106" s="7">
        <v>0</v>
      </c>
      <c r="N106" s="7">
        <v>0</v>
      </c>
      <c r="O106" s="7">
        <v>0</v>
      </c>
      <c r="P106" s="7">
        <v>0</v>
      </c>
      <c r="Q106" s="7">
        <v>0</v>
      </c>
      <c r="R106" s="7">
        <v>0</v>
      </c>
      <c r="S106" s="7">
        <v>0</v>
      </c>
      <c r="T106" s="8">
        <v>0</v>
      </c>
      <c r="U106" s="22">
        <f t="shared" si="23"/>
        <v>0</v>
      </c>
      <c r="V106" s="23">
        <f t="shared" si="24"/>
        <v>86.33151766201026</v>
      </c>
      <c r="W106" s="23">
        <f t="shared" si="25"/>
        <v>110.38760826235999</v>
      </c>
      <c r="X106" s="23">
        <f t="shared" si="26"/>
        <v>-24.056090600349734</v>
      </c>
      <c r="Y106" s="23">
        <f t="shared" si="27"/>
        <v>48.86088100974399</v>
      </c>
      <c r="Z106" s="23">
        <f t="shared" si="28"/>
        <v>24.804790409394258</v>
      </c>
      <c r="AA106" s="25">
        <f t="shared" si="29"/>
        <v>0.22470629448226034</v>
      </c>
      <c r="AB106" s="40" t="str">
        <f t="shared" si="40"/>
        <v>  </v>
      </c>
      <c r="AC106" s="23">
        <f t="shared" si="41"/>
        <v>0</v>
      </c>
      <c r="AD106" s="23"/>
      <c r="AE106" s="23">
        <f t="shared" si="30"/>
        <v>90.32704905467453</v>
      </c>
      <c r="AF106" s="23">
        <f t="shared" si="31"/>
        <v>38.17134459017475</v>
      </c>
      <c r="AG106" s="23">
        <f t="shared" si="38"/>
        <v>128.49839364484927</v>
      </c>
      <c r="AH106" s="23">
        <f t="shared" si="32"/>
        <v>110.38760826235999</v>
      </c>
      <c r="AI106" s="23">
        <f t="shared" si="33"/>
        <v>18.110785382489283</v>
      </c>
      <c r="AJ106" s="23">
        <f t="shared" si="39"/>
        <v>48.86088100974399</v>
      </c>
      <c r="AK106" s="23">
        <f t="shared" si="34"/>
        <v>66.97166639223327</v>
      </c>
      <c r="AL106" s="25">
        <f t="shared" si="35"/>
        <v>0.6066955109042733</v>
      </c>
      <c r="AM106" s="40" t="str">
        <f t="shared" si="36"/>
        <v>  </v>
      </c>
      <c r="AN106" s="23">
        <f t="shared" si="37"/>
        <v>0</v>
      </c>
    </row>
    <row r="107" spans="1:40" ht="12.75">
      <c r="A107" s="1" t="s">
        <v>102</v>
      </c>
      <c r="B107" s="3">
        <v>3845</v>
      </c>
      <c r="C107" s="4">
        <v>3846</v>
      </c>
      <c r="D107" s="18">
        <v>3845</v>
      </c>
      <c r="E107" s="5">
        <v>517.4712394948</v>
      </c>
      <c r="F107" s="5">
        <v>990.6061341292569</v>
      </c>
      <c r="G107" s="5">
        <f t="shared" si="22"/>
        <v>1508.077373624057</v>
      </c>
      <c r="H107" s="5">
        <v>613.5403867905242</v>
      </c>
      <c r="I107" s="6">
        <v>2967.054632533333</v>
      </c>
      <c r="J107" s="7">
        <v>28409670</v>
      </c>
      <c r="K107" s="7">
        <v>49197.0741</v>
      </c>
      <c r="L107" s="7">
        <v>3264.8616</v>
      </c>
      <c r="M107" s="7">
        <v>0</v>
      </c>
      <c r="N107" s="7">
        <v>0</v>
      </c>
      <c r="O107" s="7">
        <v>0</v>
      </c>
      <c r="P107" s="7">
        <v>0</v>
      </c>
      <c r="Q107" s="7">
        <v>0</v>
      </c>
      <c r="R107" s="7">
        <v>0</v>
      </c>
      <c r="S107" s="7">
        <v>0</v>
      </c>
      <c r="T107" s="8">
        <v>0</v>
      </c>
      <c r="U107" s="22">
        <f t="shared" si="23"/>
        <v>0</v>
      </c>
      <c r="V107" s="23">
        <f t="shared" si="24"/>
        <v>8.157620288794064</v>
      </c>
      <c r="W107" s="23">
        <f t="shared" si="25"/>
        <v>11.408325062090665</v>
      </c>
      <c r="X107" s="23">
        <f t="shared" si="26"/>
        <v>-3.250704773296601</v>
      </c>
      <c r="Y107" s="23">
        <f t="shared" si="27"/>
        <v>2.0979581757</v>
      </c>
      <c r="Z107" s="23">
        <f t="shared" si="28"/>
        <v>-1.1527465975966007</v>
      </c>
      <c r="AA107" s="25">
        <f t="shared" si="29"/>
        <v>-0.10104433309207889</v>
      </c>
      <c r="AB107" s="40">
        <f t="shared" si="40"/>
        <v>1</v>
      </c>
      <c r="AC107" s="23">
        <f t="shared" si="41"/>
        <v>-1.1527465975966007</v>
      </c>
      <c r="AD107" s="23"/>
      <c r="AE107" s="23">
        <f t="shared" si="30"/>
        <v>8.117980502218298</v>
      </c>
      <c r="AF107" s="23">
        <f t="shared" si="31"/>
        <v>4.128359877616739</v>
      </c>
      <c r="AG107" s="23">
        <f t="shared" si="38"/>
        <v>12.246340379835036</v>
      </c>
      <c r="AH107" s="23">
        <f t="shared" si="32"/>
        <v>11.408325062090665</v>
      </c>
      <c r="AI107" s="23">
        <f t="shared" si="33"/>
        <v>0.8380153177443717</v>
      </c>
      <c r="AJ107" s="23">
        <f t="shared" si="39"/>
        <v>2.0979581757</v>
      </c>
      <c r="AK107" s="23">
        <f t="shared" si="34"/>
        <v>2.9359734934443718</v>
      </c>
      <c r="AL107" s="25">
        <f t="shared" si="35"/>
        <v>0.2573535972603442</v>
      </c>
      <c r="AM107" s="40" t="str">
        <f t="shared" si="36"/>
        <v>  </v>
      </c>
      <c r="AN107" s="23">
        <f t="shared" si="37"/>
        <v>0</v>
      </c>
    </row>
    <row r="108" spans="1:40" ht="12.75">
      <c r="A108" s="1" t="s">
        <v>103</v>
      </c>
      <c r="B108" s="3">
        <v>60050</v>
      </c>
      <c r="C108" s="4">
        <v>60062.5</v>
      </c>
      <c r="D108" s="18">
        <v>58629</v>
      </c>
      <c r="E108" s="5">
        <v>564.8622408642808</v>
      </c>
      <c r="F108" s="5">
        <v>1080.4917161114527</v>
      </c>
      <c r="G108" s="5">
        <f t="shared" si="22"/>
        <v>1645.3539569757336</v>
      </c>
      <c r="H108" s="5">
        <v>628.6087336886363</v>
      </c>
      <c r="I108" s="6">
        <v>2799.1185687111106</v>
      </c>
      <c r="J108" s="7">
        <v>400868237.4925</v>
      </c>
      <c r="K108" s="7">
        <v>213823.761</v>
      </c>
      <c r="L108" s="7">
        <v>37340.1483</v>
      </c>
      <c r="M108" s="7">
        <v>34839493</v>
      </c>
      <c r="N108" s="7">
        <v>6097000</v>
      </c>
      <c r="O108" s="7">
        <v>0</v>
      </c>
      <c r="P108" s="7">
        <v>0</v>
      </c>
      <c r="Q108" s="7">
        <v>0</v>
      </c>
      <c r="R108" s="7">
        <v>0</v>
      </c>
      <c r="S108" s="7">
        <v>0</v>
      </c>
      <c r="T108" s="8">
        <v>0</v>
      </c>
      <c r="U108" s="22">
        <f t="shared" si="23"/>
        <v>0</v>
      </c>
      <c r="V108" s="23">
        <f t="shared" si="24"/>
        <v>133.32015859096134</v>
      </c>
      <c r="W108" s="23">
        <f t="shared" si="25"/>
        <v>164.1095225649637</v>
      </c>
      <c r="X108" s="23">
        <f t="shared" si="26"/>
        <v>-30.789363974002356</v>
      </c>
      <c r="Y108" s="23">
        <f t="shared" si="27"/>
        <v>70.05017000876</v>
      </c>
      <c r="Z108" s="23">
        <f t="shared" si="28"/>
        <v>39.26080603475765</v>
      </c>
      <c r="AA108" s="25">
        <f t="shared" si="29"/>
        <v>0.23923539244479877</v>
      </c>
      <c r="AB108" s="40" t="str">
        <f t="shared" si="40"/>
        <v>  </v>
      </c>
      <c r="AC108" s="23">
        <f t="shared" si="41"/>
        <v>0</v>
      </c>
      <c r="AD108" s="23"/>
      <c r="AE108" s="23">
        <f t="shared" si="30"/>
        <v>135.05164000094237</v>
      </c>
      <c r="AF108" s="23">
        <f t="shared" si="31"/>
        <v>64.49572753300434</v>
      </c>
      <c r="AG108" s="23">
        <f t="shared" si="38"/>
        <v>199.54736753394673</v>
      </c>
      <c r="AH108" s="23">
        <f t="shared" si="32"/>
        <v>164.1095225649637</v>
      </c>
      <c r="AI108" s="23">
        <f t="shared" si="33"/>
        <v>35.43784496898303</v>
      </c>
      <c r="AJ108" s="23">
        <f t="shared" si="39"/>
        <v>70.05017000876</v>
      </c>
      <c r="AK108" s="23">
        <f t="shared" si="34"/>
        <v>105.48801497774303</v>
      </c>
      <c r="AL108" s="25">
        <f t="shared" si="35"/>
        <v>0.6427903349483269</v>
      </c>
      <c r="AM108" s="40" t="str">
        <f t="shared" si="36"/>
        <v>  </v>
      </c>
      <c r="AN108" s="23">
        <f t="shared" si="37"/>
        <v>0</v>
      </c>
    </row>
    <row r="109" spans="1:40" ht="12.75">
      <c r="A109" s="1" t="s">
        <v>104</v>
      </c>
      <c r="B109" s="3">
        <v>22664</v>
      </c>
      <c r="C109" s="4">
        <v>22664</v>
      </c>
      <c r="D109" s="18">
        <v>22664</v>
      </c>
      <c r="E109" s="5">
        <v>661.1025277330166</v>
      </c>
      <c r="F109" s="5">
        <v>1006.0152963964679</v>
      </c>
      <c r="G109" s="5">
        <f t="shared" si="22"/>
        <v>1667.1178241294845</v>
      </c>
      <c r="H109" s="5">
        <v>611.0878551378529</v>
      </c>
      <c r="I109" s="6">
        <v>2817.6234597333328</v>
      </c>
      <c r="J109" s="7">
        <v>209008128</v>
      </c>
      <c r="K109" s="7">
        <v>129021.5926</v>
      </c>
      <c r="L109" s="7">
        <v>2026.6935</v>
      </c>
      <c r="M109" s="7">
        <v>0</v>
      </c>
      <c r="N109" s="7">
        <v>0</v>
      </c>
      <c r="O109" s="7">
        <v>0</v>
      </c>
      <c r="P109" s="7">
        <v>0</v>
      </c>
      <c r="Q109" s="7">
        <v>0</v>
      </c>
      <c r="R109" s="7">
        <v>0</v>
      </c>
      <c r="S109" s="7">
        <v>0</v>
      </c>
      <c r="T109" s="8">
        <v>0</v>
      </c>
      <c r="U109" s="22">
        <f t="shared" si="23"/>
        <v>0</v>
      </c>
      <c r="V109" s="23">
        <f t="shared" si="24"/>
        <v>51.63325351491494</v>
      </c>
      <c r="W109" s="23">
        <f t="shared" si="25"/>
        <v>63.85861809139626</v>
      </c>
      <c r="X109" s="23">
        <f t="shared" si="26"/>
        <v>-12.225364576481319</v>
      </c>
      <c r="Y109" s="23">
        <f t="shared" si="27"/>
        <v>15.179633502099996</v>
      </c>
      <c r="Z109" s="23">
        <f t="shared" si="28"/>
        <v>2.9542689256186776</v>
      </c>
      <c r="AA109" s="25">
        <f t="shared" si="29"/>
        <v>0.04626265042864605</v>
      </c>
      <c r="AB109" s="40" t="str">
        <f t="shared" si="40"/>
        <v>  </v>
      </c>
      <c r="AC109" s="23">
        <f t="shared" si="41"/>
        <v>0</v>
      </c>
      <c r="AD109" s="23"/>
      <c r="AE109" s="23">
        <f t="shared" si="30"/>
        <v>52.896981712498885</v>
      </c>
      <c r="AF109" s="23">
        <f t="shared" si="31"/>
        <v>24.236966510477522</v>
      </c>
      <c r="AG109" s="23">
        <f t="shared" si="38"/>
        <v>77.13394822297641</v>
      </c>
      <c r="AH109" s="23">
        <f t="shared" si="32"/>
        <v>63.85861809139626</v>
      </c>
      <c r="AI109" s="23">
        <f t="shared" si="33"/>
        <v>13.275330131580155</v>
      </c>
      <c r="AJ109" s="23">
        <f t="shared" si="39"/>
        <v>15.179633502099996</v>
      </c>
      <c r="AK109" s="23">
        <f t="shared" si="34"/>
        <v>28.45496363368015</v>
      </c>
      <c r="AL109" s="25">
        <f t="shared" si="35"/>
        <v>0.4455931632118096</v>
      </c>
      <c r="AM109" s="40" t="str">
        <f t="shared" si="36"/>
        <v>  </v>
      </c>
      <c r="AN109" s="23">
        <f t="shared" si="37"/>
        <v>0</v>
      </c>
    </row>
    <row r="110" spans="1:40" ht="12.75">
      <c r="A110" s="1" t="s">
        <v>105</v>
      </c>
      <c r="B110" s="3">
        <v>3280</v>
      </c>
      <c r="C110" s="4">
        <v>3285.59</v>
      </c>
      <c r="D110" s="18">
        <v>3280</v>
      </c>
      <c r="E110" s="5">
        <v>480.2332386462913</v>
      </c>
      <c r="F110" s="5">
        <v>1037.8633443220954</v>
      </c>
      <c r="G110" s="5">
        <f t="shared" si="22"/>
        <v>1518.0965829683867</v>
      </c>
      <c r="H110" s="5">
        <v>716.8941198891677</v>
      </c>
      <c r="I110" s="6">
        <v>3502.009654577777</v>
      </c>
      <c r="J110" s="7">
        <v>15513565</v>
      </c>
      <c r="K110" s="7">
        <v>43496.9957</v>
      </c>
      <c r="L110" s="7">
        <v>1827.9859000000001</v>
      </c>
      <c r="M110" s="7">
        <v>0</v>
      </c>
      <c r="N110" s="7">
        <v>0</v>
      </c>
      <c r="O110" s="7">
        <v>0</v>
      </c>
      <c r="P110" s="7">
        <v>0</v>
      </c>
      <c r="Q110" s="7">
        <v>0</v>
      </c>
      <c r="R110" s="7">
        <v>0</v>
      </c>
      <c r="S110" s="7">
        <v>0</v>
      </c>
      <c r="T110" s="8">
        <v>0</v>
      </c>
      <c r="U110" s="22">
        <f t="shared" si="23"/>
        <v>0</v>
      </c>
      <c r="V110" s="23">
        <f t="shared" si="24"/>
        <v>7.330769505372778</v>
      </c>
      <c r="W110" s="23">
        <f t="shared" si="25"/>
        <v>11.486591667015109</v>
      </c>
      <c r="X110" s="23">
        <f t="shared" si="26"/>
        <v>-4.15582216164233</v>
      </c>
      <c r="Y110" s="23">
        <f t="shared" si="27"/>
        <v>1.1623016616</v>
      </c>
      <c r="Z110" s="23">
        <f t="shared" si="28"/>
        <v>-2.9935205000423304</v>
      </c>
      <c r="AA110" s="25">
        <f t="shared" si="29"/>
        <v>-0.2606099865670791</v>
      </c>
      <c r="AB110" s="40">
        <f t="shared" si="40"/>
        <v>1</v>
      </c>
      <c r="AC110" s="23">
        <f t="shared" si="41"/>
        <v>-2.9935205000423304</v>
      </c>
      <c r="AD110" s="23"/>
      <c r="AE110" s="23">
        <f t="shared" si="30"/>
        <v>6.9710995089908305</v>
      </c>
      <c r="AF110" s="23">
        <f t="shared" si="31"/>
        <v>4.114972248163822</v>
      </c>
      <c r="AG110" s="23">
        <f t="shared" si="38"/>
        <v>11.086071757154652</v>
      </c>
      <c r="AH110" s="23">
        <f t="shared" si="32"/>
        <v>11.486591667015109</v>
      </c>
      <c r="AI110" s="23">
        <f t="shared" si="33"/>
        <v>-0.4005199098604564</v>
      </c>
      <c r="AJ110" s="23">
        <f t="shared" si="39"/>
        <v>1.1623016616</v>
      </c>
      <c r="AK110" s="23">
        <f t="shared" si="34"/>
        <v>0.7617817517395435</v>
      </c>
      <c r="AL110" s="25">
        <f t="shared" si="35"/>
        <v>0.06631921581465072</v>
      </c>
      <c r="AM110" s="40" t="str">
        <f t="shared" si="36"/>
        <v>  </v>
      </c>
      <c r="AN110" s="23">
        <f t="shared" si="37"/>
        <v>0</v>
      </c>
    </row>
    <row r="111" spans="1:40" ht="12.75">
      <c r="A111" s="1" t="s">
        <v>106</v>
      </c>
      <c r="B111" s="3">
        <v>25662</v>
      </c>
      <c r="C111" s="4">
        <v>25662</v>
      </c>
      <c r="D111" s="18">
        <v>25662</v>
      </c>
      <c r="E111" s="5">
        <v>881.4277055387977</v>
      </c>
      <c r="F111" s="5">
        <v>1320.09</v>
      </c>
      <c r="G111" s="5">
        <f t="shared" si="22"/>
        <v>2201.5177055387976</v>
      </c>
      <c r="H111" s="5">
        <v>730.6626250720349</v>
      </c>
      <c r="I111" s="6">
        <v>3745.6470526222215</v>
      </c>
      <c r="J111" s="7">
        <v>402078948</v>
      </c>
      <c r="K111" s="7">
        <v>214358.895</v>
      </c>
      <c r="L111" s="7">
        <v>46747.961</v>
      </c>
      <c r="M111" s="7">
        <v>0</v>
      </c>
      <c r="N111" s="7">
        <v>10353146</v>
      </c>
      <c r="O111" s="7">
        <v>48112</v>
      </c>
      <c r="P111" s="7">
        <v>0</v>
      </c>
      <c r="Q111" s="7">
        <v>0</v>
      </c>
      <c r="R111" s="7">
        <v>470400</v>
      </c>
      <c r="S111" s="7">
        <v>0</v>
      </c>
      <c r="T111" s="8">
        <v>0</v>
      </c>
      <c r="U111" s="22">
        <f t="shared" si="23"/>
        <v>518512</v>
      </c>
      <c r="V111" s="23">
        <f t="shared" si="24"/>
        <v>75.24561164413518</v>
      </c>
      <c r="W111" s="23">
        <f t="shared" si="25"/>
        <v>96.12079466439144</v>
      </c>
      <c r="X111" s="23">
        <f t="shared" si="26"/>
        <v>-20.87518302025626</v>
      </c>
      <c r="Y111" s="23">
        <f t="shared" si="27"/>
        <v>40.082449112</v>
      </c>
      <c r="Z111" s="23">
        <f t="shared" si="28"/>
        <v>19.20726609174374</v>
      </c>
      <c r="AA111" s="25">
        <f t="shared" si="29"/>
        <v>0.19982425404207768</v>
      </c>
      <c r="AB111" s="40" t="str">
        <f t="shared" si="40"/>
        <v>  </v>
      </c>
      <c r="AC111" s="23">
        <f t="shared" si="41"/>
        <v>0</v>
      </c>
      <c r="AD111" s="23"/>
      <c r="AE111" s="23">
        <f t="shared" si="30"/>
        <v>79.09348630335127</v>
      </c>
      <c r="AF111" s="23">
        <f t="shared" si="31"/>
        <v>32.812962498047476</v>
      </c>
      <c r="AG111" s="23">
        <f t="shared" si="38"/>
        <v>111.90644880139874</v>
      </c>
      <c r="AH111" s="23">
        <f t="shared" si="32"/>
        <v>96.12079466439144</v>
      </c>
      <c r="AI111" s="23">
        <f t="shared" si="33"/>
        <v>15.785654137007299</v>
      </c>
      <c r="AJ111" s="23">
        <f t="shared" si="39"/>
        <v>40.082449112</v>
      </c>
      <c r="AK111" s="23">
        <f t="shared" si="34"/>
        <v>55.8681032490073</v>
      </c>
      <c r="AL111" s="25">
        <f t="shared" si="35"/>
        <v>0.5812280625027333</v>
      </c>
      <c r="AM111" s="40" t="str">
        <f t="shared" si="36"/>
        <v>  </v>
      </c>
      <c r="AN111" s="23">
        <f t="shared" si="37"/>
        <v>0</v>
      </c>
    </row>
    <row r="112" spans="1:40" ht="12.75">
      <c r="A112" s="1" t="s">
        <v>107</v>
      </c>
      <c r="B112" s="3">
        <v>8013</v>
      </c>
      <c r="C112" s="4">
        <v>8013</v>
      </c>
      <c r="D112" s="18">
        <v>8013</v>
      </c>
      <c r="E112" s="5">
        <v>606.571452354506</v>
      </c>
      <c r="F112" s="5">
        <v>1032.9543408404468</v>
      </c>
      <c r="G112" s="5">
        <f t="shared" si="22"/>
        <v>1639.5257931949527</v>
      </c>
      <c r="H112" s="5">
        <v>615.6903222192664</v>
      </c>
      <c r="I112" s="6">
        <v>2644.5488159999995</v>
      </c>
      <c r="J112" s="7">
        <v>38374903</v>
      </c>
      <c r="K112" s="7">
        <v>53601.7071</v>
      </c>
      <c r="L112" s="7">
        <v>2572.5193</v>
      </c>
      <c r="M112" s="7">
        <v>0</v>
      </c>
      <c r="N112" s="7">
        <v>0</v>
      </c>
      <c r="O112" s="7">
        <v>0</v>
      </c>
      <c r="P112" s="7">
        <v>0</v>
      </c>
      <c r="Q112" s="7">
        <v>0</v>
      </c>
      <c r="R112" s="7">
        <v>0</v>
      </c>
      <c r="S112" s="7">
        <v>0</v>
      </c>
      <c r="T112" s="8">
        <v>0</v>
      </c>
      <c r="U112" s="22">
        <f t="shared" si="23"/>
        <v>0</v>
      </c>
      <c r="V112" s="23">
        <f t="shared" si="24"/>
        <v>18.071046732814136</v>
      </c>
      <c r="W112" s="23">
        <f t="shared" si="25"/>
        <v>21.190769662607998</v>
      </c>
      <c r="X112" s="23">
        <f t="shared" si="26"/>
        <v>-3.1197229297938627</v>
      </c>
      <c r="Y112" s="23">
        <f t="shared" si="27"/>
        <v>2.8191672424</v>
      </c>
      <c r="Z112" s="23">
        <f t="shared" si="28"/>
        <v>-0.30055568739386285</v>
      </c>
      <c r="AA112" s="25">
        <f t="shared" si="29"/>
        <v>-0.014183330392392777</v>
      </c>
      <c r="AB112" s="40">
        <f t="shared" si="40"/>
        <v>1</v>
      </c>
      <c r="AC112" s="23">
        <f t="shared" si="41"/>
        <v>-0.30055568739386285</v>
      </c>
      <c r="AD112" s="23"/>
      <c r="AE112" s="23">
        <f t="shared" si="30"/>
        <v>18.392528253219616</v>
      </c>
      <c r="AF112" s="23">
        <f t="shared" si="31"/>
        <v>8.633671465900218</v>
      </c>
      <c r="AG112" s="23">
        <f t="shared" si="38"/>
        <v>27.026199719119834</v>
      </c>
      <c r="AH112" s="23">
        <f t="shared" si="32"/>
        <v>21.190769662607998</v>
      </c>
      <c r="AI112" s="23">
        <f t="shared" si="33"/>
        <v>5.835430056511836</v>
      </c>
      <c r="AJ112" s="23">
        <f t="shared" si="39"/>
        <v>2.8191672424</v>
      </c>
      <c r="AK112" s="23">
        <f t="shared" si="34"/>
        <v>8.654597298911835</v>
      </c>
      <c r="AL112" s="25">
        <f t="shared" si="35"/>
        <v>0.4084135421557262</v>
      </c>
      <c r="AM112" s="40" t="str">
        <f t="shared" si="36"/>
        <v>  </v>
      </c>
      <c r="AN112" s="23">
        <f t="shared" si="37"/>
        <v>0</v>
      </c>
    </row>
    <row r="113" spans="1:40" ht="12.75">
      <c r="A113" s="1" t="s">
        <v>108</v>
      </c>
      <c r="B113" s="3">
        <v>16006</v>
      </c>
      <c r="C113" s="4">
        <v>16006</v>
      </c>
      <c r="D113" s="18">
        <v>16006</v>
      </c>
      <c r="E113" s="5">
        <v>699.429177544128</v>
      </c>
      <c r="F113" s="5">
        <v>1119.9623341020847</v>
      </c>
      <c r="G113" s="5">
        <f t="shared" si="22"/>
        <v>1819.3915116462126</v>
      </c>
      <c r="H113" s="5">
        <v>622.2835637762588</v>
      </c>
      <c r="I113" s="6">
        <v>2944.0278561777773</v>
      </c>
      <c r="J113" s="7">
        <v>566178169</v>
      </c>
      <c r="K113" s="7">
        <v>286890.7507</v>
      </c>
      <c r="L113" s="7">
        <v>48551.831900000005</v>
      </c>
      <c r="M113" s="7">
        <v>0</v>
      </c>
      <c r="N113" s="7">
        <v>0</v>
      </c>
      <c r="O113" s="7">
        <v>2828</v>
      </c>
      <c r="P113" s="7">
        <v>0</v>
      </c>
      <c r="Q113" s="7">
        <v>0</v>
      </c>
      <c r="R113" s="7">
        <v>0</v>
      </c>
      <c r="S113" s="7">
        <v>0</v>
      </c>
      <c r="T113" s="8">
        <v>0</v>
      </c>
      <c r="U113" s="22">
        <f t="shared" si="23"/>
        <v>2828</v>
      </c>
      <c r="V113" s="23">
        <f t="shared" si="24"/>
        <v>39.08145125721207</v>
      </c>
      <c r="W113" s="23">
        <f t="shared" si="25"/>
        <v>47.12210986598151</v>
      </c>
      <c r="X113" s="23">
        <f t="shared" si="26"/>
        <v>-8.040658608769434</v>
      </c>
      <c r="Y113" s="23">
        <f t="shared" si="27"/>
        <v>41.1030987506</v>
      </c>
      <c r="Z113" s="23">
        <f t="shared" si="28"/>
        <v>33.062440141830564</v>
      </c>
      <c r="AA113" s="25">
        <f t="shared" si="29"/>
        <v>0.7016332722762711</v>
      </c>
      <c r="AB113" s="40" t="str">
        <f t="shared" si="40"/>
        <v>  </v>
      </c>
      <c r="AC113" s="23">
        <f t="shared" si="41"/>
        <v>0</v>
      </c>
      <c r="AD113" s="23"/>
      <c r="AE113" s="23">
        <f t="shared" si="30"/>
        <v>40.76965274957299</v>
      </c>
      <c r="AF113" s="23">
        <f t="shared" si="31"/>
        <v>17.430473763154897</v>
      </c>
      <c r="AG113" s="23">
        <f t="shared" si="38"/>
        <v>58.20012651272789</v>
      </c>
      <c r="AH113" s="23">
        <f t="shared" si="32"/>
        <v>47.12210986598151</v>
      </c>
      <c r="AI113" s="23">
        <f t="shared" si="33"/>
        <v>11.078016646746384</v>
      </c>
      <c r="AJ113" s="23">
        <f t="shared" si="39"/>
        <v>41.1030987506</v>
      </c>
      <c r="AK113" s="23">
        <f t="shared" si="34"/>
        <v>52.18111539734638</v>
      </c>
      <c r="AL113" s="25">
        <f t="shared" si="35"/>
        <v>1.1073594867834449</v>
      </c>
      <c r="AM113" s="40" t="str">
        <f t="shared" si="36"/>
        <v>  </v>
      </c>
      <c r="AN113" s="23">
        <f t="shared" si="37"/>
        <v>0</v>
      </c>
    </row>
    <row r="114" spans="1:40" ht="12.75">
      <c r="A114" s="1" t="s">
        <v>109</v>
      </c>
      <c r="B114" s="3">
        <v>8286</v>
      </c>
      <c r="C114" s="4">
        <v>8303.13</v>
      </c>
      <c r="D114" s="18">
        <v>8286</v>
      </c>
      <c r="E114" s="5">
        <v>585.2623140419112</v>
      </c>
      <c r="F114" s="5">
        <v>1091.62</v>
      </c>
      <c r="G114" s="5">
        <f t="shared" si="22"/>
        <v>1676.882314041911</v>
      </c>
      <c r="H114" s="5">
        <v>711.8168980005461</v>
      </c>
      <c r="I114" s="6">
        <v>3342.761177599999</v>
      </c>
      <c r="J114" s="7">
        <v>35993280</v>
      </c>
      <c r="K114" s="7">
        <v>52549.0298</v>
      </c>
      <c r="L114" s="7">
        <v>18921</v>
      </c>
      <c r="M114" s="7">
        <v>0</v>
      </c>
      <c r="N114" s="7">
        <v>0</v>
      </c>
      <c r="O114" s="7">
        <v>0</v>
      </c>
      <c r="P114" s="7">
        <v>0</v>
      </c>
      <c r="Q114" s="7">
        <v>0</v>
      </c>
      <c r="R114" s="7">
        <v>0</v>
      </c>
      <c r="S114" s="7">
        <v>0</v>
      </c>
      <c r="T114" s="8">
        <v>0</v>
      </c>
      <c r="U114" s="22">
        <f t="shared" si="23"/>
        <v>0</v>
      </c>
      <c r="V114" s="23">
        <f t="shared" si="24"/>
        <v>19.7927616709838</v>
      </c>
      <c r="W114" s="23">
        <f t="shared" si="25"/>
        <v>27.698119117593592</v>
      </c>
      <c r="X114" s="23">
        <f t="shared" si="26"/>
        <v>-7.905357446609791</v>
      </c>
      <c r="Y114" s="23">
        <f t="shared" si="27"/>
        <v>2.6629861898</v>
      </c>
      <c r="Z114" s="23">
        <f t="shared" si="28"/>
        <v>-5.2423712568097915</v>
      </c>
      <c r="AA114" s="25">
        <f t="shared" si="29"/>
        <v>-0.18926813169345802</v>
      </c>
      <c r="AB114" s="40">
        <f t="shared" si="40"/>
        <v>1</v>
      </c>
      <c r="AC114" s="23">
        <f t="shared" si="41"/>
        <v>-5.2423712568097915</v>
      </c>
      <c r="AD114" s="23"/>
      <c r="AE114" s="23">
        <f t="shared" si="30"/>
        <v>19.452505595811786</v>
      </c>
      <c r="AF114" s="23">
        <f t="shared" si="31"/>
        <v>10.321700929456918</v>
      </c>
      <c r="AG114" s="23">
        <f t="shared" si="38"/>
        <v>29.774206525268703</v>
      </c>
      <c r="AH114" s="23">
        <f t="shared" si="32"/>
        <v>27.698119117593592</v>
      </c>
      <c r="AI114" s="23">
        <f t="shared" si="33"/>
        <v>2.076087407675111</v>
      </c>
      <c r="AJ114" s="23">
        <f t="shared" si="39"/>
        <v>2.6629861898</v>
      </c>
      <c r="AK114" s="23">
        <f t="shared" si="34"/>
        <v>4.739073597475111</v>
      </c>
      <c r="AL114" s="25">
        <f t="shared" si="35"/>
        <v>0.17109730727040215</v>
      </c>
      <c r="AM114" s="40" t="str">
        <f t="shared" si="36"/>
        <v>  </v>
      </c>
      <c r="AN114" s="23">
        <f t="shared" si="37"/>
        <v>0</v>
      </c>
    </row>
    <row r="115" spans="1:40" ht="12.75">
      <c r="A115" s="1" t="s">
        <v>110</v>
      </c>
      <c r="B115" s="3">
        <v>0</v>
      </c>
      <c r="C115" s="4">
        <v>0</v>
      </c>
      <c r="D115" s="18">
        <v>0</v>
      </c>
      <c r="E115" s="5">
        <v>0</v>
      </c>
      <c r="F115" s="5">
        <v>0</v>
      </c>
      <c r="G115" s="5">
        <f t="shared" si="22"/>
        <v>0</v>
      </c>
      <c r="H115" s="5">
        <v>0</v>
      </c>
      <c r="I115" s="6">
        <v>0</v>
      </c>
      <c r="J115" s="7">
        <v>0</v>
      </c>
      <c r="K115" s="7">
        <v>0</v>
      </c>
      <c r="L115" s="7">
        <v>0</v>
      </c>
      <c r="M115" s="7">
        <v>0</v>
      </c>
      <c r="N115" s="7">
        <v>0</v>
      </c>
      <c r="O115" s="7">
        <v>0</v>
      </c>
      <c r="P115" s="7">
        <v>0</v>
      </c>
      <c r="Q115" s="7">
        <v>0</v>
      </c>
      <c r="R115" s="7">
        <v>0</v>
      </c>
      <c r="S115" s="7">
        <v>0</v>
      </c>
      <c r="T115" s="8">
        <v>0</v>
      </c>
      <c r="U115" s="22">
        <f t="shared" si="23"/>
        <v>0</v>
      </c>
      <c r="V115" s="23">
        <f t="shared" si="24"/>
        <v>0</v>
      </c>
      <c r="W115" s="23">
        <f t="shared" si="25"/>
        <v>0</v>
      </c>
      <c r="X115" s="23">
        <f t="shared" si="26"/>
        <v>0</v>
      </c>
      <c r="Y115" s="23">
        <f t="shared" si="27"/>
        <v>0</v>
      </c>
      <c r="Z115" s="23">
        <f t="shared" si="28"/>
        <v>0</v>
      </c>
      <c r="AA115" s="25"/>
      <c r="AB115" s="40" t="str">
        <f t="shared" si="40"/>
        <v>  </v>
      </c>
      <c r="AC115" s="23">
        <f t="shared" si="41"/>
        <v>0</v>
      </c>
      <c r="AD115" s="23"/>
      <c r="AE115" s="23">
        <f t="shared" si="30"/>
        <v>0</v>
      </c>
      <c r="AF115" s="23">
        <f t="shared" si="31"/>
        <v>0</v>
      </c>
      <c r="AG115" s="23">
        <f t="shared" si="38"/>
        <v>0</v>
      </c>
      <c r="AH115" s="23">
        <f t="shared" si="32"/>
        <v>0</v>
      </c>
      <c r="AI115" s="23">
        <f t="shared" si="33"/>
        <v>0</v>
      </c>
      <c r="AJ115" s="23">
        <f t="shared" si="39"/>
        <v>0</v>
      </c>
      <c r="AK115" s="23">
        <f t="shared" si="34"/>
        <v>0</v>
      </c>
      <c r="AL115" s="25"/>
      <c r="AM115" s="40" t="str">
        <f t="shared" si="36"/>
        <v>  </v>
      </c>
      <c r="AN115" s="23">
        <f t="shared" si="37"/>
        <v>0</v>
      </c>
    </row>
    <row r="116" spans="1:40" ht="12.75">
      <c r="A116" s="1" t="s">
        <v>111</v>
      </c>
      <c r="B116" s="3">
        <v>35039</v>
      </c>
      <c r="C116" s="4">
        <v>35039</v>
      </c>
      <c r="D116" s="18">
        <v>32706</v>
      </c>
      <c r="E116" s="5">
        <v>696.7311917287672</v>
      </c>
      <c r="F116" s="5">
        <v>1058.3133044505648</v>
      </c>
      <c r="G116" s="5">
        <f t="shared" si="22"/>
        <v>1755.0444961793319</v>
      </c>
      <c r="H116" s="5">
        <v>581.996507059384</v>
      </c>
      <c r="I116" s="6">
        <v>2879.661167644444</v>
      </c>
      <c r="J116" s="7">
        <v>899085833.1667</v>
      </c>
      <c r="K116" s="7">
        <v>434035.9383</v>
      </c>
      <c r="L116" s="7">
        <v>37504.7784</v>
      </c>
      <c r="M116" s="7">
        <v>0</v>
      </c>
      <c r="N116" s="7">
        <v>15543289.130327929</v>
      </c>
      <c r="O116" s="7">
        <v>0</v>
      </c>
      <c r="P116" s="7">
        <v>0</v>
      </c>
      <c r="Q116" s="7">
        <v>0</v>
      </c>
      <c r="R116" s="7">
        <v>0</v>
      </c>
      <c r="S116" s="7">
        <v>0</v>
      </c>
      <c r="T116" s="8">
        <v>0</v>
      </c>
      <c r="U116" s="22">
        <f t="shared" si="23"/>
        <v>0</v>
      </c>
      <c r="V116" s="23">
        <f t="shared" si="24"/>
        <v>76.43526305192543</v>
      </c>
      <c r="W116" s="23">
        <f t="shared" si="25"/>
        <v>94.18219814897918</v>
      </c>
      <c r="X116" s="23">
        <f t="shared" si="26"/>
        <v>-17.74693509705375</v>
      </c>
      <c r="Y116" s="23">
        <f t="shared" si="27"/>
        <v>80.74900983503032</v>
      </c>
      <c r="Z116" s="23">
        <f t="shared" si="28"/>
        <v>63.00207473797657</v>
      </c>
      <c r="AA116" s="25">
        <f t="shared" si="29"/>
        <v>0.6689382492253865</v>
      </c>
      <c r="AB116" s="40" t="str">
        <f t="shared" si="40"/>
        <v>  </v>
      </c>
      <c r="AC116" s="23">
        <f t="shared" si="41"/>
        <v>0</v>
      </c>
      <c r="AD116" s="23"/>
      <c r="AE116" s="23">
        <f t="shared" si="30"/>
        <v>80.3606794088577</v>
      </c>
      <c r="AF116" s="23">
        <f t="shared" si="31"/>
        <v>33.31086107979738</v>
      </c>
      <c r="AG116" s="23">
        <f t="shared" si="38"/>
        <v>113.67154048865508</v>
      </c>
      <c r="AH116" s="23">
        <f t="shared" si="32"/>
        <v>94.18219814897918</v>
      </c>
      <c r="AI116" s="23">
        <f t="shared" si="33"/>
        <v>19.4893423396759</v>
      </c>
      <c r="AJ116" s="23">
        <f t="shared" si="39"/>
        <v>80.74900983503032</v>
      </c>
      <c r="AK116" s="23">
        <f t="shared" si="34"/>
        <v>100.23835217470622</v>
      </c>
      <c r="AL116" s="25">
        <f t="shared" si="35"/>
        <v>1.0643025342872896</v>
      </c>
      <c r="AM116" s="40" t="str">
        <f t="shared" si="36"/>
        <v>  </v>
      </c>
      <c r="AN116" s="23">
        <f t="shared" si="37"/>
        <v>0</v>
      </c>
    </row>
    <row r="117" spans="1:40" ht="12.75">
      <c r="A117" s="1" t="s">
        <v>112</v>
      </c>
      <c r="B117" s="3">
        <v>6846</v>
      </c>
      <c r="C117" s="4">
        <v>6846</v>
      </c>
      <c r="D117" s="18">
        <v>6846</v>
      </c>
      <c r="E117" s="5">
        <v>560.1955557431877</v>
      </c>
      <c r="F117" s="5">
        <v>951.8554123757325</v>
      </c>
      <c r="G117" s="5">
        <f t="shared" si="22"/>
        <v>1512.05096811892</v>
      </c>
      <c r="H117" s="5">
        <v>594.4100467176697</v>
      </c>
      <c r="I117" s="6">
        <v>2778.4415544888884</v>
      </c>
      <c r="J117" s="7">
        <v>42918878</v>
      </c>
      <c r="K117" s="7">
        <v>55610.1441</v>
      </c>
      <c r="L117" s="7">
        <v>8451.057999999999</v>
      </c>
      <c r="M117" s="7">
        <v>0</v>
      </c>
      <c r="N117" s="7">
        <v>0</v>
      </c>
      <c r="O117" s="7">
        <v>0</v>
      </c>
      <c r="P117" s="7">
        <v>0</v>
      </c>
      <c r="Q117" s="7">
        <v>0</v>
      </c>
      <c r="R117" s="7">
        <v>0</v>
      </c>
      <c r="S117" s="7">
        <v>0</v>
      </c>
      <c r="T117" s="8">
        <v>0</v>
      </c>
      <c r="U117" s="22">
        <f t="shared" si="23"/>
        <v>0</v>
      </c>
      <c r="V117" s="23">
        <f t="shared" si="24"/>
        <v>14.420832107571295</v>
      </c>
      <c r="W117" s="23">
        <f t="shared" si="25"/>
        <v>19.021210882030932</v>
      </c>
      <c r="X117" s="23">
        <f t="shared" si="26"/>
        <v>-4.600378774459637</v>
      </c>
      <c r="Y117" s="23">
        <f t="shared" si="27"/>
        <v>3.1542204181</v>
      </c>
      <c r="Z117" s="23">
        <f t="shared" si="28"/>
        <v>-1.446158356359637</v>
      </c>
      <c r="AA117" s="25">
        <f t="shared" si="29"/>
        <v>-0.07602872211073598</v>
      </c>
      <c r="AB117" s="40">
        <f t="shared" si="40"/>
        <v>1</v>
      </c>
      <c r="AC117" s="23">
        <f t="shared" si="41"/>
        <v>-1.446158356359637</v>
      </c>
      <c r="AD117" s="23"/>
      <c r="AE117" s="23">
        <f t="shared" si="30"/>
        <v>14.492101298838978</v>
      </c>
      <c r="AF117" s="23">
        <f t="shared" si="31"/>
        <v>7.121329564701042</v>
      </c>
      <c r="AG117" s="23">
        <f t="shared" si="38"/>
        <v>21.61343086354002</v>
      </c>
      <c r="AH117" s="23">
        <f t="shared" si="32"/>
        <v>19.021210882030932</v>
      </c>
      <c r="AI117" s="23">
        <f t="shared" si="33"/>
        <v>2.592219981509089</v>
      </c>
      <c r="AJ117" s="23">
        <f t="shared" si="39"/>
        <v>3.1542204181</v>
      </c>
      <c r="AK117" s="23">
        <f t="shared" si="34"/>
        <v>5.746440399609089</v>
      </c>
      <c r="AL117" s="25">
        <f t="shared" si="35"/>
        <v>0.30210697075219695</v>
      </c>
      <c r="AM117" s="40" t="str">
        <f t="shared" si="36"/>
        <v>  </v>
      </c>
      <c r="AN117" s="23">
        <f t="shared" si="37"/>
        <v>0</v>
      </c>
    </row>
    <row r="118" spans="1:40" ht="12.75">
      <c r="A118" s="1" t="s">
        <v>113</v>
      </c>
      <c r="B118" s="3">
        <v>3088</v>
      </c>
      <c r="C118" s="4">
        <v>3088</v>
      </c>
      <c r="D118" s="18">
        <v>3088</v>
      </c>
      <c r="E118" s="5">
        <v>538.0629901998966</v>
      </c>
      <c r="F118" s="5">
        <v>1098.7585056082141</v>
      </c>
      <c r="G118" s="5">
        <f t="shared" si="22"/>
        <v>1636.8214958081107</v>
      </c>
      <c r="H118" s="5">
        <v>716.3449968059473</v>
      </c>
      <c r="I118" s="6">
        <v>3221.3466318222218</v>
      </c>
      <c r="J118" s="7">
        <v>24864343</v>
      </c>
      <c r="K118" s="7">
        <v>47630.0396</v>
      </c>
      <c r="L118" s="7">
        <v>0</v>
      </c>
      <c r="M118" s="7">
        <v>0</v>
      </c>
      <c r="N118" s="7">
        <v>0</v>
      </c>
      <c r="O118" s="7">
        <v>0</v>
      </c>
      <c r="P118" s="7">
        <v>0</v>
      </c>
      <c r="Q118" s="7">
        <v>0</v>
      </c>
      <c r="R118" s="7">
        <v>0</v>
      </c>
      <c r="S118" s="7">
        <v>0</v>
      </c>
      <c r="T118" s="8">
        <v>0</v>
      </c>
      <c r="U118" s="22">
        <f t="shared" si="23"/>
        <v>0</v>
      </c>
      <c r="V118" s="23">
        <f t="shared" si="24"/>
        <v>7.266578129192211</v>
      </c>
      <c r="W118" s="23">
        <f t="shared" si="25"/>
        <v>9.94751839906702</v>
      </c>
      <c r="X118" s="23">
        <f t="shared" si="26"/>
        <v>-2.6809402698748093</v>
      </c>
      <c r="Y118" s="23">
        <f t="shared" si="27"/>
        <v>1.8378627355999997</v>
      </c>
      <c r="Z118" s="23">
        <f t="shared" si="28"/>
        <v>-0.8430775342748096</v>
      </c>
      <c r="AA118" s="25">
        <f t="shared" si="29"/>
        <v>-0.08475254836963982</v>
      </c>
      <c r="AB118" s="40">
        <f t="shared" si="40"/>
        <v>1</v>
      </c>
      <c r="AC118" s="23">
        <f t="shared" si="41"/>
        <v>-0.8430775342748096</v>
      </c>
      <c r="AD118" s="23"/>
      <c r="AE118" s="23">
        <f t="shared" si="30"/>
        <v>7.076306690677624</v>
      </c>
      <c r="AF118" s="23">
        <f t="shared" si="31"/>
        <v>3.8711283627393387</v>
      </c>
      <c r="AG118" s="23">
        <f t="shared" si="38"/>
        <v>10.947435053416964</v>
      </c>
      <c r="AH118" s="23">
        <f t="shared" si="32"/>
        <v>9.94751839906702</v>
      </c>
      <c r="AI118" s="23">
        <f t="shared" si="33"/>
        <v>0.9999166543499438</v>
      </c>
      <c r="AJ118" s="23">
        <f t="shared" si="39"/>
        <v>1.8378627355999997</v>
      </c>
      <c r="AK118" s="23">
        <f t="shared" si="34"/>
        <v>2.8377793899499437</v>
      </c>
      <c r="AL118" s="25">
        <f t="shared" si="35"/>
        <v>0.28527510843469256</v>
      </c>
      <c r="AM118" s="40" t="str">
        <f t="shared" si="36"/>
        <v>  </v>
      </c>
      <c r="AN118" s="23">
        <f t="shared" si="37"/>
        <v>0</v>
      </c>
    </row>
    <row r="119" spans="1:40" ht="12.75">
      <c r="A119" s="1" t="s">
        <v>114</v>
      </c>
      <c r="B119" s="3">
        <v>1916</v>
      </c>
      <c r="C119" s="4">
        <v>1916</v>
      </c>
      <c r="D119" s="18">
        <v>1916</v>
      </c>
      <c r="E119" s="5">
        <v>462.31481415599467</v>
      </c>
      <c r="F119" s="5">
        <v>915.305555288781</v>
      </c>
      <c r="G119" s="5">
        <f t="shared" si="22"/>
        <v>1377.6203694447756</v>
      </c>
      <c r="H119" s="5">
        <v>641.1663723410568</v>
      </c>
      <c r="I119" s="6">
        <v>2980.1484798222214</v>
      </c>
      <c r="J119" s="7">
        <v>5181224</v>
      </c>
      <c r="K119" s="7">
        <v>38930.101</v>
      </c>
      <c r="L119" s="7">
        <v>1260.8011000000001</v>
      </c>
      <c r="M119" s="7">
        <v>0</v>
      </c>
      <c r="N119" s="7">
        <v>0</v>
      </c>
      <c r="O119" s="7">
        <v>0</v>
      </c>
      <c r="P119" s="7">
        <v>0</v>
      </c>
      <c r="Q119" s="7">
        <v>0</v>
      </c>
      <c r="R119" s="7">
        <v>0</v>
      </c>
      <c r="S119" s="7">
        <v>0</v>
      </c>
      <c r="T119" s="8">
        <v>0</v>
      </c>
      <c r="U119" s="22">
        <f t="shared" si="23"/>
        <v>0</v>
      </c>
      <c r="V119" s="23">
        <f t="shared" si="24"/>
        <v>3.8679953972616548</v>
      </c>
      <c r="W119" s="23">
        <f t="shared" si="25"/>
        <v>5.709964487339376</v>
      </c>
      <c r="X119" s="23">
        <f t="shared" si="26"/>
        <v>-1.8419690900777215</v>
      </c>
      <c r="Y119" s="23">
        <f t="shared" si="27"/>
        <v>0.41323903009999996</v>
      </c>
      <c r="Z119" s="23">
        <f t="shared" si="28"/>
        <v>-1.4287300599777215</v>
      </c>
      <c r="AA119" s="25">
        <f t="shared" si="29"/>
        <v>-0.2502169782571546</v>
      </c>
      <c r="AB119" s="40">
        <f t="shared" si="40"/>
        <v>1</v>
      </c>
      <c r="AC119" s="23">
        <f t="shared" si="41"/>
        <v>-1.4287300599777215</v>
      </c>
      <c r="AD119" s="23"/>
      <c r="AE119" s="23">
        <f t="shared" si="30"/>
        <v>3.6953288789986662</v>
      </c>
      <c r="AF119" s="23">
        <f t="shared" si="31"/>
        <v>2.1498308464595635</v>
      </c>
      <c r="AG119" s="23">
        <f t="shared" si="38"/>
        <v>5.845159725458229</v>
      </c>
      <c r="AH119" s="23">
        <f t="shared" si="32"/>
        <v>5.709964487339376</v>
      </c>
      <c r="AI119" s="23">
        <f t="shared" si="33"/>
        <v>0.13519523811885303</v>
      </c>
      <c r="AJ119" s="23">
        <f t="shared" si="39"/>
        <v>0.41323903009999996</v>
      </c>
      <c r="AK119" s="23">
        <f t="shared" si="34"/>
        <v>0.548434268218853</v>
      </c>
      <c r="AL119" s="25">
        <f t="shared" si="35"/>
        <v>0.09604863032596588</v>
      </c>
      <c r="AM119" s="40" t="str">
        <f t="shared" si="36"/>
        <v>  </v>
      </c>
      <c r="AN119" s="23">
        <f t="shared" si="37"/>
        <v>0</v>
      </c>
    </row>
    <row r="120" spans="1:40" ht="12.75">
      <c r="A120" s="1" t="s">
        <v>115</v>
      </c>
      <c r="B120" s="3">
        <v>6525</v>
      </c>
      <c r="C120" s="4">
        <v>6528</v>
      </c>
      <c r="D120" s="18">
        <v>6525</v>
      </c>
      <c r="E120" s="5">
        <v>597.8213101504814</v>
      </c>
      <c r="F120" s="5">
        <v>1096.53</v>
      </c>
      <c r="G120" s="5">
        <f t="shared" si="22"/>
        <v>1694.3513101504814</v>
      </c>
      <c r="H120" s="5">
        <v>665.4082143244931</v>
      </c>
      <c r="I120" s="6">
        <v>4059.446580799999</v>
      </c>
      <c r="J120" s="7">
        <v>23282753</v>
      </c>
      <c r="K120" s="7">
        <v>46930.9768</v>
      </c>
      <c r="L120" s="7">
        <v>8512.0104</v>
      </c>
      <c r="M120" s="7">
        <v>0</v>
      </c>
      <c r="N120" s="7">
        <v>0</v>
      </c>
      <c r="O120" s="7">
        <v>0</v>
      </c>
      <c r="P120" s="7">
        <v>0</v>
      </c>
      <c r="Q120" s="7">
        <v>0</v>
      </c>
      <c r="R120" s="7">
        <v>0</v>
      </c>
      <c r="S120" s="7">
        <v>0</v>
      </c>
      <c r="T120" s="8">
        <v>0</v>
      </c>
      <c r="U120" s="22">
        <f t="shared" si="23"/>
        <v>0</v>
      </c>
      <c r="V120" s="23">
        <f t="shared" si="24"/>
        <v>15.397430897199209</v>
      </c>
      <c r="W120" s="23">
        <f t="shared" si="25"/>
        <v>26.487888939719994</v>
      </c>
      <c r="X120" s="23">
        <f t="shared" si="26"/>
        <v>-11.090458042520785</v>
      </c>
      <c r="Y120" s="23">
        <f t="shared" si="27"/>
        <v>1.7318012031999999</v>
      </c>
      <c r="Z120" s="23">
        <f t="shared" si="28"/>
        <v>-9.358656839320785</v>
      </c>
      <c r="AA120" s="25">
        <f t="shared" si="29"/>
        <v>-0.3533183358107102</v>
      </c>
      <c r="AB120" s="40">
        <f t="shared" si="40"/>
        <v>1</v>
      </c>
      <c r="AC120" s="23">
        <f t="shared" si="41"/>
        <v>-9.358656839320785</v>
      </c>
      <c r="AD120" s="23"/>
      <c r="AE120" s="23">
        <f t="shared" si="30"/>
        <v>15.477899218224646</v>
      </c>
      <c r="AF120" s="23">
        <f t="shared" si="31"/>
        <v>7.598130047317806</v>
      </c>
      <c r="AG120" s="23">
        <f t="shared" si="38"/>
        <v>23.076029265542452</v>
      </c>
      <c r="AH120" s="23">
        <f t="shared" si="32"/>
        <v>26.487888939719994</v>
      </c>
      <c r="AI120" s="23">
        <f t="shared" si="33"/>
        <v>-3.411859674177542</v>
      </c>
      <c r="AJ120" s="23">
        <f t="shared" si="39"/>
        <v>1.7318012031999999</v>
      </c>
      <c r="AK120" s="23">
        <f t="shared" si="34"/>
        <v>-1.6800584709775421</v>
      </c>
      <c r="AL120" s="25">
        <f t="shared" si="35"/>
        <v>-0.06342742053928674</v>
      </c>
      <c r="AM120" s="40">
        <f t="shared" si="36"/>
        <v>1</v>
      </c>
      <c r="AN120" s="23">
        <f t="shared" si="37"/>
        <v>-1.6800584709775421</v>
      </c>
    </row>
    <row r="121" spans="1:40" ht="12.75">
      <c r="A121" s="1" t="s">
        <v>116</v>
      </c>
      <c r="B121" s="3">
        <v>3120</v>
      </c>
      <c r="C121" s="4">
        <v>3120</v>
      </c>
      <c r="D121" s="18">
        <v>3120</v>
      </c>
      <c r="E121" s="5">
        <v>405.40753580935655</v>
      </c>
      <c r="F121" s="5">
        <v>876.58</v>
      </c>
      <c r="G121" s="5">
        <f t="shared" si="22"/>
        <v>1281.9875358093566</v>
      </c>
      <c r="H121" s="5">
        <v>619.0442110922635</v>
      </c>
      <c r="I121" s="6">
        <v>3237.118523022222</v>
      </c>
      <c r="J121" s="7">
        <v>6941783</v>
      </c>
      <c r="K121" s="7">
        <v>39708.2681</v>
      </c>
      <c r="L121" s="7">
        <v>2074.7168</v>
      </c>
      <c r="M121" s="7">
        <v>0</v>
      </c>
      <c r="N121" s="7">
        <v>0</v>
      </c>
      <c r="O121" s="7">
        <v>0</v>
      </c>
      <c r="P121" s="7">
        <v>0</v>
      </c>
      <c r="Q121" s="7">
        <v>0</v>
      </c>
      <c r="R121" s="7">
        <v>0</v>
      </c>
      <c r="S121" s="7">
        <v>0</v>
      </c>
      <c r="T121" s="8">
        <v>0</v>
      </c>
      <c r="U121" s="22">
        <f t="shared" si="23"/>
        <v>0</v>
      </c>
      <c r="V121" s="23">
        <f t="shared" si="24"/>
        <v>5.931219050333054</v>
      </c>
      <c r="W121" s="23">
        <f t="shared" si="25"/>
        <v>10.099809791829333</v>
      </c>
      <c r="X121" s="23">
        <f t="shared" si="26"/>
        <v>-4.1685907414962795</v>
      </c>
      <c r="Y121" s="23">
        <f t="shared" si="27"/>
        <v>0.5415913609</v>
      </c>
      <c r="Z121" s="23">
        <f t="shared" si="28"/>
        <v>-3.6269993805962795</v>
      </c>
      <c r="AA121" s="25">
        <f t="shared" si="29"/>
        <v>-0.3591156126059417</v>
      </c>
      <c r="AB121" s="40">
        <f t="shared" si="40"/>
        <v>1</v>
      </c>
      <c r="AC121" s="23">
        <f t="shared" si="41"/>
        <v>-3.6269993805962795</v>
      </c>
      <c r="AD121" s="23"/>
      <c r="AE121" s="23">
        <f t="shared" si="30"/>
        <v>5.599721556415269</v>
      </c>
      <c r="AF121" s="23">
        <f t="shared" si="31"/>
        <v>3.3799813925637587</v>
      </c>
      <c r="AG121" s="23">
        <f t="shared" si="38"/>
        <v>8.979702948979028</v>
      </c>
      <c r="AH121" s="23">
        <f t="shared" si="32"/>
        <v>10.099809791829333</v>
      </c>
      <c r="AI121" s="23">
        <f t="shared" si="33"/>
        <v>-1.120106842850305</v>
      </c>
      <c r="AJ121" s="23">
        <f t="shared" si="39"/>
        <v>0.5415913609</v>
      </c>
      <c r="AK121" s="23">
        <f t="shared" si="34"/>
        <v>-0.5785154819503049</v>
      </c>
      <c r="AL121" s="25">
        <f t="shared" si="35"/>
        <v>-0.05727983931126301</v>
      </c>
      <c r="AM121" s="40">
        <f t="shared" si="36"/>
        <v>1</v>
      </c>
      <c r="AN121" s="23">
        <f t="shared" si="37"/>
        <v>-0.5785154819503049</v>
      </c>
    </row>
    <row r="122" spans="1:40" ht="12.75">
      <c r="A122" s="1" t="s">
        <v>117</v>
      </c>
      <c r="B122" s="3">
        <v>3484</v>
      </c>
      <c r="C122" s="4">
        <v>3493</v>
      </c>
      <c r="D122" s="18">
        <v>3484</v>
      </c>
      <c r="E122" s="5">
        <v>370.1208686489417</v>
      </c>
      <c r="F122" s="5">
        <v>894.38</v>
      </c>
      <c r="G122" s="5">
        <f t="shared" si="22"/>
        <v>1264.5008686489418</v>
      </c>
      <c r="H122" s="5">
        <v>614.1201591720571</v>
      </c>
      <c r="I122" s="6">
        <v>3245.971606222222</v>
      </c>
      <c r="J122" s="7">
        <v>19258243</v>
      </c>
      <c r="K122" s="7">
        <v>45152.1434</v>
      </c>
      <c r="L122" s="7">
        <v>1529.7920000000001</v>
      </c>
      <c r="M122" s="7">
        <v>0</v>
      </c>
      <c r="N122" s="7">
        <v>0</v>
      </c>
      <c r="O122" s="7">
        <v>0</v>
      </c>
      <c r="P122" s="7">
        <v>0</v>
      </c>
      <c r="Q122" s="7">
        <v>0</v>
      </c>
      <c r="R122" s="7">
        <v>0</v>
      </c>
      <c r="S122" s="7">
        <v>0</v>
      </c>
      <c r="T122" s="8">
        <v>24400</v>
      </c>
      <c r="U122" s="22">
        <f t="shared" si="23"/>
        <v>24400</v>
      </c>
      <c r="V122" s="23">
        <f t="shared" si="24"/>
        <v>6.54511566092836</v>
      </c>
      <c r="W122" s="23">
        <f t="shared" si="25"/>
        <v>11.308965076078222</v>
      </c>
      <c r="X122" s="23">
        <f t="shared" si="26"/>
        <v>-4.763849415149862</v>
      </c>
      <c r="Y122" s="23">
        <f t="shared" si="27"/>
        <v>1.4576754313999996</v>
      </c>
      <c r="Z122" s="23">
        <f t="shared" si="28"/>
        <v>-3.3061739837498623</v>
      </c>
      <c r="AA122" s="25">
        <f t="shared" si="29"/>
        <v>-0.2923498270185121</v>
      </c>
      <c r="AB122" s="40">
        <f t="shared" si="40"/>
        <v>1</v>
      </c>
      <c r="AC122" s="23">
        <f t="shared" si="41"/>
        <v>-3.3061739837498623</v>
      </c>
      <c r="AD122" s="23"/>
      <c r="AE122" s="23">
        <f t="shared" si="30"/>
        <v>6.167729436922078</v>
      </c>
      <c r="AF122" s="23">
        <f t="shared" si="31"/>
        <v>3.7442906104720324</v>
      </c>
      <c r="AG122" s="23">
        <f t="shared" si="38"/>
        <v>9.91202004739411</v>
      </c>
      <c r="AH122" s="23">
        <f t="shared" si="32"/>
        <v>11.308965076078222</v>
      </c>
      <c r="AI122" s="23">
        <f t="shared" si="33"/>
        <v>-1.3969450286841116</v>
      </c>
      <c r="AJ122" s="23">
        <f t="shared" si="39"/>
        <v>1.4576754313999996</v>
      </c>
      <c r="AK122" s="23">
        <f t="shared" si="34"/>
        <v>0.06073040271588792</v>
      </c>
      <c r="AL122" s="25">
        <f t="shared" si="35"/>
        <v>0.005370111438786785</v>
      </c>
      <c r="AM122" s="40" t="str">
        <f t="shared" si="36"/>
        <v>  </v>
      </c>
      <c r="AN122" s="23">
        <f t="shared" si="37"/>
        <v>0</v>
      </c>
    </row>
    <row r="123" spans="1:40" ht="12.75">
      <c r="A123" s="1" t="s">
        <v>118</v>
      </c>
      <c r="B123" s="3">
        <v>11644</v>
      </c>
      <c r="C123" s="4">
        <v>12672.5</v>
      </c>
      <c r="D123" s="18">
        <v>11644</v>
      </c>
      <c r="E123" s="5">
        <v>523.4951459949392</v>
      </c>
      <c r="F123" s="5">
        <v>1020.980358302902</v>
      </c>
      <c r="G123" s="5">
        <f t="shared" si="22"/>
        <v>1544.4755042978413</v>
      </c>
      <c r="H123" s="5">
        <v>707.5000128853076</v>
      </c>
      <c r="I123" s="6">
        <v>3291.396589866666</v>
      </c>
      <c r="J123" s="7">
        <v>86801749</v>
      </c>
      <c r="K123" s="7">
        <v>75006.3731</v>
      </c>
      <c r="L123" s="7">
        <v>6969.924</v>
      </c>
      <c r="M123" s="7">
        <v>0</v>
      </c>
      <c r="N123" s="7">
        <v>0</v>
      </c>
      <c r="O123" s="7">
        <v>0</v>
      </c>
      <c r="P123" s="7">
        <v>0</v>
      </c>
      <c r="Q123" s="7">
        <v>0</v>
      </c>
      <c r="R123" s="7">
        <v>0</v>
      </c>
      <c r="S123" s="7">
        <v>0</v>
      </c>
      <c r="T123" s="8">
        <v>0</v>
      </c>
      <c r="U123" s="22">
        <f t="shared" si="23"/>
        <v>0</v>
      </c>
      <c r="V123" s="23">
        <f t="shared" si="24"/>
        <v>26.222002922080588</v>
      </c>
      <c r="W123" s="23">
        <f t="shared" si="25"/>
        <v>38.32502189240746</v>
      </c>
      <c r="X123" s="23">
        <f t="shared" si="26"/>
        <v>-12.103018970326875</v>
      </c>
      <c r="Y123" s="23">
        <f t="shared" si="27"/>
        <v>6.331702225099999</v>
      </c>
      <c r="Z123" s="23">
        <f t="shared" si="28"/>
        <v>-5.771316745226876</v>
      </c>
      <c r="AA123" s="25">
        <f t="shared" si="29"/>
        <v>-0.15058873968628383</v>
      </c>
      <c r="AB123" s="40">
        <f t="shared" si="40"/>
        <v>1</v>
      </c>
      <c r="AC123" s="23">
        <f t="shared" si="41"/>
        <v>-5.771316745226876</v>
      </c>
      <c r="AD123" s="23"/>
      <c r="AE123" s="23">
        <f t="shared" si="30"/>
        <v>25.177421880861687</v>
      </c>
      <c r="AF123" s="23">
        <f t="shared" si="31"/>
        <v>14.416727762563912</v>
      </c>
      <c r="AG123" s="23">
        <f t="shared" si="38"/>
        <v>39.594149643425595</v>
      </c>
      <c r="AH123" s="23">
        <f t="shared" si="32"/>
        <v>38.32502189240746</v>
      </c>
      <c r="AI123" s="23">
        <f t="shared" si="33"/>
        <v>1.2691277510181322</v>
      </c>
      <c r="AJ123" s="23">
        <f t="shared" si="39"/>
        <v>6.331702225099999</v>
      </c>
      <c r="AK123" s="23">
        <f t="shared" si="34"/>
        <v>7.600829976118131</v>
      </c>
      <c r="AL123" s="25">
        <f t="shared" si="35"/>
        <v>0.1983255220951074</v>
      </c>
      <c r="AM123" s="40" t="str">
        <f t="shared" si="36"/>
        <v>  </v>
      </c>
      <c r="AN123" s="23">
        <f t="shared" si="37"/>
        <v>0</v>
      </c>
    </row>
    <row r="124" spans="1:40" ht="12.75">
      <c r="A124" s="1" t="s">
        <v>119</v>
      </c>
      <c r="B124" s="3">
        <v>3522</v>
      </c>
      <c r="C124" s="4">
        <v>3522</v>
      </c>
      <c r="D124" s="18">
        <v>3522</v>
      </c>
      <c r="E124" s="5">
        <v>531.5320662074779</v>
      </c>
      <c r="F124" s="5">
        <v>1020.6392330354807</v>
      </c>
      <c r="G124" s="5">
        <f t="shared" si="22"/>
        <v>1552.1712992429586</v>
      </c>
      <c r="H124" s="5">
        <v>743.1396567539088</v>
      </c>
      <c r="I124" s="6">
        <v>4009.3731761777767</v>
      </c>
      <c r="J124" s="7">
        <v>196320</v>
      </c>
      <c r="K124" s="7">
        <v>36726.7734</v>
      </c>
      <c r="L124" s="7">
        <v>10955.684</v>
      </c>
      <c r="M124" s="7">
        <v>0</v>
      </c>
      <c r="N124" s="7">
        <v>0</v>
      </c>
      <c r="O124" s="7">
        <v>0</v>
      </c>
      <c r="P124" s="7">
        <v>0</v>
      </c>
      <c r="Q124" s="7">
        <v>0</v>
      </c>
      <c r="R124" s="7">
        <v>0</v>
      </c>
      <c r="S124" s="7">
        <v>0</v>
      </c>
      <c r="T124" s="8">
        <v>0</v>
      </c>
      <c r="U124" s="22">
        <f t="shared" si="23"/>
        <v>0</v>
      </c>
      <c r="V124" s="23">
        <f t="shared" si="24"/>
        <v>8.084085187020968</v>
      </c>
      <c r="W124" s="23">
        <f t="shared" si="25"/>
        <v>14.12101232649813</v>
      </c>
      <c r="X124" s="23">
        <f t="shared" si="26"/>
        <v>-6.036927139477163</v>
      </c>
      <c r="Y124" s="23">
        <f t="shared" si="27"/>
        <v>0.0618174974</v>
      </c>
      <c r="Z124" s="23">
        <f t="shared" si="28"/>
        <v>-5.975109642077163</v>
      </c>
      <c r="AA124" s="25">
        <f t="shared" si="29"/>
        <v>-0.423136068712641</v>
      </c>
      <c r="AB124" s="40">
        <f t="shared" si="40"/>
        <v>1</v>
      </c>
      <c r="AC124" s="23">
        <f t="shared" si="41"/>
        <v>-5.975109642077163</v>
      </c>
      <c r="AD124" s="23"/>
      <c r="AE124" s="23">
        <f t="shared" si="30"/>
        <v>7.65344624230718</v>
      </c>
      <c r="AF124" s="23">
        <f t="shared" si="31"/>
        <v>4.580341274402717</v>
      </c>
      <c r="AG124" s="23">
        <f t="shared" si="38"/>
        <v>12.233787516709898</v>
      </c>
      <c r="AH124" s="23">
        <f t="shared" si="32"/>
        <v>14.12101232649813</v>
      </c>
      <c r="AI124" s="23">
        <f t="shared" si="33"/>
        <v>-1.8872248097882327</v>
      </c>
      <c r="AJ124" s="23">
        <f t="shared" si="39"/>
        <v>0.0618174974</v>
      </c>
      <c r="AK124" s="23">
        <f t="shared" si="34"/>
        <v>-1.8254073123882326</v>
      </c>
      <c r="AL124" s="25">
        <f t="shared" si="35"/>
        <v>-0.1292688704026445</v>
      </c>
      <c r="AM124" s="40">
        <f t="shared" si="36"/>
        <v>1</v>
      </c>
      <c r="AN124" s="23">
        <f t="shared" si="37"/>
        <v>-1.8254073123882326</v>
      </c>
    </row>
    <row r="125" spans="1:40" ht="12.75">
      <c r="A125" s="1" t="s">
        <v>120</v>
      </c>
      <c r="B125" s="3">
        <v>8263</v>
      </c>
      <c r="C125" s="4">
        <v>8263</v>
      </c>
      <c r="D125" s="18">
        <v>8263</v>
      </c>
      <c r="E125" s="5">
        <v>382.0959870411231</v>
      </c>
      <c r="F125" s="5">
        <v>908.8152315949103</v>
      </c>
      <c r="G125" s="5">
        <f t="shared" si="22"/>
        <v>1290.9112186360335</v>
      </c>
      <c r="H125" s="5">
        <v>630.3811592526039</v>
      </c>
      <c r="I125" s="6">
        <v>3027.1190328888883</v>
      </c>
      <c r="J125" s="7">
        <v>36705090</v>
      </c>
      <c r="K125" s="7">
        <v>52863.6498</v>
      </c>
      <c r="L125" s="7">
        <v>4162.62</v>
      </c>
      <c r="M125" s="7">
        <v>0</v>
      </c>
      <c r="N125" s="7">
        <v>0</v>
      </c>
      <c r="O125" s="7">
        <v>0</v>
      </c>
      <c r="P125" s="7">
        <v>0</v>
      </c>
      <c r="Q125" s="7">
        <v>0</v>
      </c>
      <c r="R125" s="7">
        <v>0</v>
      </c>
      <c r="S125" s="7">
        <v>0</v>
      </c>
      <c r="T125" s="8">
        <v>0</v>
      </c>
      <c r="U125" s="22">
        <f t="shared" si="23"/>
        <v>0</v>
      </c>
      <c r="V125" s="23">
        <f t="shared" si="24"/>
        <v>15.875638918493811</v>
      </c>
      <c r="W125" s="23">
        <f t="shared" si="25"/>
        <v>25.013084568760885</v>
      </c>
      <c r="X125" s="23">
        <f t="shared" si="26"/>
        <v>-9.137445650267074</v>
      </c>
      <c r="Y125" s="23">
        <f t="shared" si="27"/>
        <v>2.6997927498</v>
      </c>
      <c r="Z125" s="23">
        <f t="shared" si="28"/>
        <v>-6.437652900467073</v>
      </c>
      <c r="AA125" s="25">
        <f t="shared" si="29"/>
        <v>-0.2573714122610503</v>
      </c>
      <c r="AB125" s="40">
        <f t="shared" si="40"/>
        <v>1</v>
      </c>
      <c r="AC125" s="23">
        <f t="shared" si="41"/>
        <v>-6.437652900467073</v>
      </c>
      <c r="AD125" s="23"/>
      <c r="AE125" s="23">
        <f t="shared" si="30"/>
        <v>14.933519159425362</v>
      </c>
      <c r="AF125" s="23">
        <f t="shared" si="31"/>
        <v>9.115469158082465</v>
      </c>
      <c r="AG125" s="23">
        <f t="shared" si="38"/>
        <v>24.048988317507828</v>
      </c>
      <c r="AH125" s="23">
        <f t="shared" si="32"/>
        <v>25.013084568760885</v>
      </c>
      <c r="AI125" s="23">
        <f t="shared" si="33"/>
        <v>-0.9640962512530571</v>
      </c>
      <c r="AJ125" s="23">
        <f t="shared" si="39"/>
        <v>2.6997927498</v>
      </c>
      <c r="AK125" s="23">
        <f t="shared" si="34"/>
        <v>1.7356964985469427</v>
      </c>
      <c r="AL125" s="25">
        <f t="shared" si="35"/>
        <v>0.06939154160597502</v>
      </c>
      <c r="AM125" s="40" t="str">
        <f t="shared" si="36"/>
        <v>  </v>
      </c>
      <c r="AN125" s="23">
        <f t="shared" si="37"/>
        <v>0</v>
      </c>
    </row>
    <row r="126" spans="1:40" ht="12.75">
      <c r="A126" s="1" t="s">
        <v>121</v>
      </c>
      <c r="B126" s="3">
        <v>5044</v>
      </c>
      <c r="C126" s="4">
        <v>5044</v>
      </c>
      <c r="D126" s="18">
        <v>5044</v>
      </c>
      <c r="E126" s="5">
        <v>423.6796667499495</v>
      </c>
      <c r="F126" s="5">
        <v>928.21</v>
      </c>
      <c r="G126" s="5">
        <f t="shared" si="22"/>
        <v>1351.8896667499496</v>
      </c>
      <c r="H126" s="5">
        <v>700.134170985375</v>
      </c>
      <c r="I126" s="6">
        <v>3827.6474472888876</v>
      </c>
      <c r="J126" s="7">
        <v>13200795</v>
      </c>
      <c r="K126" s="7">
        <v>42474.7514</v>
      </c>
      <c r="L126" s="7">
        <v>1754.1940000000002</v>
      </c>
      <c r="M126" s="7">
        <v>0</v>
      </c>
      <c r="N126" s="7">
        <v>0</v>
      </c>
      <c r="O126" s="7">
        <v>0</v>
      </c>
      <c r="P126" s="7">
        <v>0</v>
      </c>
      <c r="Q126" s="7">
        <v>0</v>
      </c>
      <c r="R126" s="7">
        <v>0</v>
      </c>
      <c r="S126" s="7">
        <v>0</v>
      </c>
      <c r="T126" s="8">
        <v>0</v>
      </c>
      <c r="U126" s="22">
        <f t="shared" si="23"/>
        <v>0</v>
      </c>
      <c r="V126" s="23">
        <f t="shared" si="24"/>
        <v>10.350408237536977</v>
      </c>
      <c r="W126" s="23">
        <f t="shared" si="25"/>
        <v>19.30665372412515</v>
      </c>
      <c r="X126" s="23">
        <f t="shared" si="26"/>
        <v>-8.956245486588175</v>
      </c>
      <c r="Y126" s="23">
        <f t="shared" si="27"/>
        <v>0.9946861853999999</v>
      </c>
      <c r="Z126" s="23">
        <f t="shared" si="28"/>
        <v>-7.961559301188175</v>
      </c>
      <c r="AA126" s="25">
        <f t="shared" si="29"/>
        <v>-0.4123738590307648</v>
      </c>
      <c r="AB126" s="40">
        <f t="shared" si="40"/>
        <v>1</v>
      </c>
      <c r="AC126" s="23">
        <f t="shared" si="41"/>
        <v>-7.961559301188175</v>
      </c>
      <c r="AD126" s="23"/>
      <c r="AE126" s="23">
        <f t="shared" si="30"/>
        <v>9.546504070721443</v>
      </c>
      <c r="AF126" s="23">
        <f t="shared" si="31"/>
        <v>6.180084327287905</v>
      </c>
      <c r="AG126" s="23">
        <f t="shared" si="38"/>
        <v>15.726588398009348</v>
      </c>
      <c r="AH126" s="23">
        <f t="shared" si="32"/>
        <v>19.30665372412515</v>
      </c>
      <c r="AI126" s="23">
        <f t="shared" si="33"/>
        <v>-3.580065326115804</v>
      </c>
      <c r="AJ126" s="23">
        <f t="shared" si="39"/>
        <v>0.9946861853999999</v>
      </c>
      <c r="AK126" s="23">
        <f t="shared" si="34"/>
        <v>-2.585379140715804</v>
      </c>
      <c r="AL126" s="25">
        <f t="shared" si="35"/>
        <v>-0.13391130216859765</v>
      </c>
      <c r="AM126" s="40">
        <f t="shared" si="36"/>
        <v>1</v>
      </c>
      <c r="AN126" s="23">
        <f t="shared" si="37"/>
        <v>-2.585379140715804</v>
      </c>
    </row>
    <row r="127" spans="1:40" ht="12.75">
      <c r="A127" s="1" t="s">
        <v>122</v>
      </c>
      <c r="B127" s="3">
        <v>5462</v>
      </c>
      <c r="C127" s="4">
        <v>5462</v>
      </c>
      <c r="D127" s="18">
        <v>5462</v>
      </c>
      <c r="E127" s="5">
        <v>411.7621996125651</v>
      </c>
      <c r="F127" s="5">
        <v>871.5336740954925</v>
      </c>
      <c r="G127" s="5">
        <f t="shared" si="22"/>
        <v>1283.2958737080576</v>
      </c>
      <c r="H127" s="5">
        <v>622.7190599979141</v>
      </c>
      <c r="I127" s="6">
        <v>2974.895652444444</v>
      </c>
      <c r="J127" s="7">
        <v>56232399</v>
      </c>
      <c r="K127" s="7">
        <v>61494.7204</v>
      </c>
      <c r="L127" s="7">
        <v>4485.932</v>
      </c>
      <c r="M127" s="7">
        <v>0</v>
      </c>
      <c r="N127" s="7">
        <v>0</v>
      </c>
      <c r="O127" s="7">
        <v>0</v>
      </c>
      <c r="P127" s="7">
        <v>0</v>
      </c>
      <c r="Q127" s="7">
        <v>0</v>
      </c>
      <c r="R127" s="7">
        <v>0</v>
      </c>
      <c r="S127" s="7">
        <v>0</v>
      </c>
      <c r="T127" s="8">
        <v>0</v>
      </c>
      <c r="U127" s="22">
        <f t="shared" si="23"/>
        <v>0</v>
      </c>
      <c r="V127" s="23">
        <f t="shared" si="24"/>
        <v>10.410653567902017</v>
      </c>
      <c r="W127" s="23">
        <f t="shared" si="25"/>
        <v>16.248880053651554</v>
      </c>
      <c r="X127" s="23">
        <f t="shared" si="26"/>
        <v>-5.838226485749537</v>
      </c>
      <c r="Y127" s="23">
        <f t="shared" si="27"/>
        <v>4.1147133804</v>
      </c>
      <c r="Z127" s="23">
        <f t="shared" si="28"/>
        <v>-1.7235131053495376</v>
      </c>
      <c r="AA127" s="25">
        <f t="shared" si="29"/>
        <v>-0.10606965524139114</v>
      </c>
      <c r="AB127" s="40">
        <f t="shared" si="40"/>
        <v>1</v>
      </c>
      <c r="AC127" s="23">
        <f t="shared" si="41"/>
        <v>-1.7235131053495376</v>
      </c>
      <c r="AD127" s="23"/>
      <c r="AE127" s="23">
        <f t="shared" si="30"/>
        <v>9.813106887070774</v>
      </c>
      <c r="AF127" s="23">
        <f t="shared" si="31"/>
        <v>5.952260134990063</v>
      </c>
      <c r="AG127" s="23">
        <f t="shared" si="38"/>
        <v>15.765367022060836</v>
      </c>
      <c r="AH127" s="23">
        <f t="shared" si="32"/>
        <v>16.248880053651554</v>
      </c>
      <c r="AI127" s="23">
        <f t="shared" si="33"/>
        <v>-0.4835130315907179</v>
      </c>
      <c r="AJ127" s="23">
        <f t="shared" si="39"/>
        <v>4.1147133804</v>
      </c>
      <c r="AK127" s="23">
        <f t="shared" si="34"/>
        <v>3.6312003488092817</v>
      </c>
      <c r="AL127" s="25">
        <f t="shared" si="35"/>
        <v>0.22347388477356966</v>
      </c>
      <c r="AM127" s="40" t="str">
        <f t="shared" si="36"/>
        <v>  </v>
      </c>
      <c r="AN127" s="23">
        <f t="shared" si="37"/>
        <v>0</v>
      </c>
    </row>
    <row r="128" spans="1:40" ht="12.75">
      <c r="A128" s="1" t="s">
        <v>123</v>
      </c>
      <c r="B128" s="3">
        <v>30530</v>
      </c>
      <c r="C128" s="4">
        <v>30533</v>
      </c>
      <c r="D128" s="18">
        <v>30530</v>
      </c>
      <c r="E128" s="5">
        <v>605.1224801839105</v>
      </c>
      <c r="F128" s="5">
        <v>1146.9016747244195</v>
      </c>
      <c r="G128" s="5">
        <f t="shared" si="22"/>
        <v>1752.02415490833</v>
      </c>
      <c r="H128" s="5">
        <v>647.3314874366292</v>
      </c>
      <c r="I128" s="6">
        <v>2862.2153201777774</v>
      </c>
      <c r="J128" s="7">
        <v>531052599.5963</v>
      </c>
      <c r="K128" s="7">
        <v>271365.249</v>
      </c>
      <c r="L128" s="7">
        <v>5297.9277</v>
      </c>
      <c r="M128" s="7">
        <v>0</v>
      </c>
      <c r="N128" s="7">
        <v>0</v>
      </c>
      <c r="O128" s="7">
        <v>0</v>
      </c>
      <c r="P128" s="7">
        <v>0</v>
      </c>
      <c r="Q128" s="7">
        <v>0</v>
      </c>
      <c r="R128" s="7">
        <v>0</v>
      </c>
      <c r="S128" s="7">
        <v>1165</v>
      </c>
      <c r="T128" s="8">
        <v>0</v>
      </c>
      <c r="U128" s="22">
        <f t="shared" si="23"/>
        <v>1165</v>
      </c>
      <c r="V128" s="23">
        <f t="shared" si="24"/>
        <v>73.2523277607916</v>
      </c>
      <c r="W128" s="23">
        <f t="shared" si="25"/>
        <v>87.38343372502754</v>
      </c>
      <c r="X128" s="23">
        <f t="shared" si="26"/>
        <v>-14.131105964235942</v>
      </c>
      <c r="Y128" s="23">
        <f t="shared" si="27"/>
        <v>38.513615347633596</v>
      </c>
      <c r="Z128" s="23">
        <f t="shared" si="28"/>
        <v>24.382509383397654</v>
      </c>
      <c r="AA128" s="25">
        <f t="shared" si="29"/>
        <v>0.27902896858142395</v>
      </c>
      <c r="AB128" s="40" t="str">
        <f t="shared" si="40"/>
        <v>  </v>
      </c>
      <c r="AC128" s="23">
        <f t="shared" si="41"/>
        <v>0</v>
      </c>
      <c r="AD128" s="23"/>
      <c r="AE128" s="23">
        <f t="shared" si="30"/>
        <v>74.88501642909185</v>
      </c>
      <c r="AF128" s="23">
        <f t="shared" si="31"/>
        <v>34.58530304502051</v>
      </c>
      <c r="AG128" s="23">
        <f t="shared" si="38"/>
        <v>109.47031947411236</v>
      </c>
      <c r="AH128" s="23">
        <f t="shared" si="32"/>
        <v>87.38343372502754</v>
      </c>
      <c r="AI128" s="23">
        <f t="shared" si="33"/>
        <v>22.086885749084814</v>
      </c>
      <c r="AJ128" s="23">
        <f t="shared" si="39"/>
        <v>38.513615347633596</v>
      </c>
      <c r="AK128" s="23">
        <f t="shared" si="34"/>
        <v>60.60050109671841</v>
      </c>
      <c r="AL128" s="25">
        <f t="shared" si="35"/>
        <v>0.6935010277510048</v>
      </c>
      <c r="AM128" s="40" t="str">
        <f t="shared" si="36"/>
        <v>  </v>
      </c>
      <c r="AN128" s="23">
        <f t="shared" si="37"/>
        <v>0</v>
      </c>
    </row>
    <row r="129" spans="1:40" ht="12.75">
      <c r="A129" s="1" t="s">
        <v>124</v>
      </c>
      <c r="B129" s="3">
        <v>18650</v>
      </c>
      <c r="C129" s="4">
        <v>18652</v>
      </c>
      <c r="D129" s="18">
        <v>17642</v>
      </c>
      <c r="E129" s="5">
        <v>790.058158142957</v>
      </c>
      <c r="F129" s="5">
        <v>1246.37</v>
      </c>
      <c r="G129" s="5">
        <f t="shared" si="22"/>
        <v>2036.4281581429568</v>
      </c>
      <c r="H129" s="5">
        <v>707.1215676409</v>
      </c>
      <c r="I129" s="6">
        <v>3696.520311466666</v>
      </c>
      <c r="J129" s="7">
        <v>557442158.5519</v>
      </c>
      <c r="K129" s="7">
        <v>283029.4341</v>
      </c>
      <c r="L129" s="7">
        <v>0</v>
      </c>
      <c r="M129" s="7">
        <v>0</v>
      </c>
      <c r="N129" s="7">
        <v>7303919</v>
      </c>
      <c r="O129" s="7">
        <v>0</v>
      </c>
      <c r="P129" s="7">
        <v>0</v>
      </c>
      <c r="Q129" s="7">
        <v>2193200</v>
      </c>
      <c r="R129" s="7">
        <v>0</v>
      </c>
      <c r="S129" s="7">
        <v>0</v>
      </c>
      <c r="T129" s="8">
        <v>0</v>
      </c>
      <c r="U129" s="22">
        <f t="shared" si="23"/>
        <v>2193200</v>
      </c>
      <c r="V129" s="23">
        <f t="shared" si="24"/>
        <v>48.401704262278805</v>
      </c>
      <c r="W129" s="23">
        <f t="shared" si="25"/>
        <v>65.21401133489492</v>
      </c>
      <c r="X129" s="23">
        <f t="shared" si="26"/>
        <v>-16.812307072616115</v>
      </c>
      <c r="Y129" s="23">
        <f t="shared" si="27"/>
        <v>49.915983849836806</v>
      </c>
      <c r="Z129" s="23">
        <f t="shared" si="28"/>
        <v>33.10367677722069</v>
      </c>
      <c r="AA129" s="25">
        <f t="shared" si="29"/>
        <v>0.5076160183924688</v>
      </c>
      <c r="AB129" s="40" t="str">
        <f t="shared" si="40"/>
        <v>  </v>
      </c>
      <c r="AC129" s="23">
        <f t="shared" si="41"/>
        <v>0</v>
      </c>
      <c r="AD129" s="23"/>
      <c r="AE129" s="23">
        <f t="shared" si="30"/>
        <v>50.29733179234126</v>
      </c>
      <c r="AF129" s="23">
        <f t="shared" si="31"/>
        <v>21.83131771856133</v>
      </c>
      <c r="AG129" s="23">
        <f t="shared" si="38"/>
        <v>72.12864951090259</v>
      </c>
      <c r="AH129" s="23">
        <f t="shared" si="32"/>
        <v>65.21401133489492</v>
      </c>
      <c r="AI129" s="23">
        <f t="shared" si="33"/>
        <v>6.914638176007671</v>
      </c>
      <c r="AJ129" s="23">
        <f t="shared" si="39"/>
        <v>49.915983849836806</v>
      </c>
      <c r="AK129" s="23">
        <f t="shared" si="34"/>
        <v>56.83062202584448</v>
      </c>
      <c r="AL129" s="25">
        <f t="shared" si="35"/>
        <v>0.8714480349015943</v>
      </c>
      <c r="AM129" s="40" t="str">
        <f t="shared" si="36"/>
        <v>  </v>
      </c>
      <c r="AN129" s="23">
        <f t="shared" si="37"/>
        <v>0</v>
      </c>
    </row>
    <row r="130" spans="1:40" ht="12.75">
      <c r="A130" s="1" t="s">
        <v>125</v>
      </c>
      <c r="B130" s="3">
        <v>3393</v>
      </c>
      <c r="C130" s="4">
        <v>3393</v>
      </c>
      <c r="D130" s="18">
        <v>3393</v>
      </c>
      <c r="E130" s="5">
        <v>432.91588212010487</v>
      </c>
      <c r="F130" s="5">
        <v>896.48</v>
      </c>
      <c r="G130" s="5">
        <f t="shared" si="22"/>
        <v>1329.395882120105</v>
      </c>
      <c r="H130" s="5">
        <v>636.3557976676791</v>
      </c>
      <c r="I130" s="6">
        <v>2863.2637256888884</v>
      </c>
      <c r="J130" s="7">
        <v>7804331</v>
      </c>
      <c r="K130" s="7">
        <v>40089.5143</v>
      </c>
      <c r="L130" s="7">
        <v>5405.136100000001</v>
      </c>
      <c r="M130" s="7">
        <v>0</v>
      </c>
      <c r="N130" s="7">
        <v>0</v>
      </c>
      <c r="O130" s="7">
        <v>0</v>
      </c>
      <c r="P130" s="7">
        <v>0</v>
      </c>
      <c r="Q130" s="7">
        <v>0</v>
      </c>
      <c r="R130" s="7">
        <v>0</v>
      </c>
      <c r="S130" s="7">
        <v>0</v>
      </c>
      <c r="T130" s="8">
        <v>0</v>
      </c>
      <c r="U130" s="22">
        <f t="shared" si="23"/>
        <v>0</v>
      </c>
      <c r="V130" s="23">
        <f t="shared" si="24"/>
        <v>6.669795449519951</v>
      </c>
      <c r="W130" s="23">
        <f t="shared" si="25"/>
        <v>9.7150538212624</v>
      </c>
      <c r="X130" s="23">
        <f t="shared" si="26"/>
        <v>-3.045258371742449</v>
      </c>
      <c r="Y130" s="23">
        <f t="shared" si="27"/>
        <v>0.6074064824</v>
      </c>
      <c r="Z130" s="23">
        <f t="shared" si="28"/>
        <v>-2.437851889342449</v>
      </c>
      <c r="AA130" s="25">
        <f t="shared" si="29"/>
        <v>-0.2509355001211582</v>
      </c>
      <c r="AB130" s="40">
        <f t="shared" si="40"/>
        <v>1</v>
      </c>
      <c r="AC130" s="23">
        <f t="shared" si="41"/>
        <v>-2.437851889342449</v>
      </c>
      <c r="AD130" s="23"/>
      <c r="AE130" s="23">
        <f t="shared" si="30"/>
        <v>6.314896319246922</v>
      </c>
      <c r="AF130" s="23">
        <f t="shared" si="31"/>
        <v>3.7785216376012616</v>
      </c>
      <c r="AG130" s="23">
        <f t="shared" si="38"/>
        <v>10.093417956848183</v>
      </c>
      <c r="AH130" s="23">
        <f t="shared" si="32"/>
        <v>9.7150538212624</v>
      </c>
      <c r="AI130" s="23">
        <f t="shared" si="33"/>
        <v>0.37836413558578386</v>
      </c>
      <c r="AJ130" s="23">
        <f t="shared" si="39"/>
        <v>0.6074064824</v>
      </c>
      <c r="AK130" s="23">
        <f t="shared" si="34"/>
        <v>0.9857706179857838</v>
      </c>
      <c r="AL130" s="25">
        <f t="shared" si="35"/>
        <v>0.1014683640587068</v>
      </c>
      <c r="AM130" s="40" t="str">
        <f t="shared" si="36"/>
        <v>  </v>
      </c>
      <c r="AN130" s="23">
        <f t="shared" si="37"/>
        <v>0</v>
      </c>
    </row>
    <row r="131" spans="1:40" ht="12.75">
      <c r="A131" s="1" t="s">
        <v>126</v>
      </c>
      <c r="B131" s="3">
        <v>3841</v>
      </c>
      <c r="C131" s="4">
        <v>3841</v>
      </c>
      <c r="D131" s="18">
        <v>3841</v>
      </c>
      <c r="E131" s="5">
        <v>381.48679169861634</v>
      </c>
      <c r="F131" s="5">
        <v>878.7542719198904</v>
      </c>
      <c r="G131" s="5">
        <f t="shared" si="22"/>
        <v>1260.2410636185068</v>
      </c>
      <c r="H131" s="5">
        <v>601.4544023458748</v>
      </c>
      <c r="I131" s="6">
        <v>3021.3813228444437</v>
      </c>
      <c r="J131" s="7">
        <v>18868225</v>
      </c>
      <c r="K131" s="7">
        <v>44979.7555</v>
      </c>
      <c r="L131" s="7">
        <v>3980</v>
      </c>
      <c r="M131" s="7">
        <v>0</v>
      </c>
      <c r="N131" s="7">
        <v>0</v>
      </c>
      <c r="O131" s="7">
        <v>0</v>
      </c>
      <c r="P131" s="7">
        <v>0</v>
      </c>
      <c r="Q131" s="7">
        <v>0</v>
      </c>
      <c r="R131" s="7">
        <v>0</v>
      </c>
      <c r="S131" s="7">
        <v>0</v>
      </c>
      <c r="T131" s="8">
        <v>0</v>
      </c>
      <c r="U131" s="22">
        <f t="shared" si="23"/>
        <v>0</v>
      </c>
      <c r="V131" s="23">
        <f t="shared" si="24"/>
        <v>7.1507722847691895</v>
      </c>
      <c r="W131" s="23">
        <f t="shared" si="25"/>
        <v>11.60512566104551</v>
      </c>
      <c r="X131" s="23">
        <f t="shared" si="26"/>
        <v>-4.45435337627632</v>
      </c>
      <c r="Y131" s="23">
        <f t="shared" si="27"/>
        <v>1.4074719555</v>
      </c>
      <c r="Z131" s="23">
        <f t="shared" si="28"/>
        <v>-3.0468814207763195</v>
      </c>
      <c r="AA131" s="25">
        <f t="shared" si="29"/>
        <v>-0.26254618086589726</v>
      </c>
      <c r="AB131" s="40">
        <f t="shared" si="40"/>
        <v>1</v>
      </c>
      <c r="AC131" s="23">
        <f t="shared" si="41"/>
        <v>-3.0468814207763195</v>
      </c>
      <c r="AD131" s="23"/>
      <c r="AE131" s="23">
        <f t="shared" si="30"/>
        <v>6.776820295502159</v>
      </c>
      <c r="AF131" s="23">
        <f t="shared" si="31"/>
        <v>4.042826128968383</v>
      </c>
      <c r="AG131" s="23">
        <f t="shared" si="38"/>
        <v>10.819646424470541</v>
      </c>
      <c r="AH131" s="23">
        <f t="shared" si="32"/>
        <v>11.60512566104551</v>
      </c>
      <c r="AI131" s="23">
        <f t="shared" si="33"/>
        <v>-0.7854792365749681</v>
      </c>
      <c r="AJ131" s="23">
        <f t="shared" si="39"/>
        <v>1.4074719555</v>
      </c>
      <c r="AK131" s="23">
        <f t="shared" si="34"/>
        <v>0.6219927189250318</v>
      </c>
      <c r="AL131" s="25">
        <f t="shared" si="35"/>
        <v>0.05359637948711331</v>
      </c>
      <c r="AM131" s="40" t="str">
        <f t="shared" si="36"/>
        <v>  </v>
      </c>
      <c r="AN131" s="23">
        <f t="shared" si="37"/>
        <v>0</v>
      </c>
    </row>
    <row r="132" spans="1:40" ht="12.75">
      <c r="A132" s="1" t="s">
        <v>127</v>
      </c>
      <c r="B132" s="3">
        <v>0</v>
      </c>
      <c r="C132" s="4">
        <v>0</v>
      </c>
      <c r="D132" s="18">
        <v>0</v>
      </c>
      <c r="E132" s="5">
        <v>0</v>
      </c>
      <c r="F132" s="5">
        <v>0</v>
      </c>
      <c r="G132" s="5">
        <f t="shared" si="22"/>
        <v>0</v>
      </c>
      <c r="H132" s="5">
        <v>0</v>
      </c>
      <c r="I132" s="6">
        <v>0</v>
      </c>
      <c r="J132" s="7">
        <v>0</v>
      </c>
      <c r="K132" s="7">
        <v>0</v>
      </c>
      <c r="L132" s="7">
        <v>0</v>
      </c>
      <c r="M132" s="7">
        <v>0</v>
      </c>
      <c r="N132" s="7">
        <v>0</v>
      </c>
      <c r="O132" s="7">
        <v>0</v>
      </c>
      <c r="P132" s="7">
        <v>0</v>
      </c>
      <c r="Q132" s="7">
        <v>0</v>
      </c>
      <c r="R132" s="7">
        <v>0</v>
      </c>
      <c r="S132" s="7">
        <v>0</v>
      </c>
      <c r="T132" s="8">
        <v>27500</v>
      </c>
      <c r="U132" s="22">
        <f t="shared" si="23"/>
        <v>27500</v>
      </c>
      <c r="V132" s="23">
        <f t="shared" si="24"/>
        <v>0</v>
      </c>
      <c r="W132" s="23">
        <f t="shared" si="25"/>
        <v>0</v>
      </c>
      <c r="X132" s="23">
        <f t="shared" si="26"/>
        <v>0</v>
      </c>
      <c r="Y132" s="23">
        <f t="shared" si="27"/>
        <v>0.0275</v>
      </c>
      <c r="Z132" s="23">
        <f t="shared" si="28"/>
        <v>0.0275</v>
      </c>
      <c r="AA132" s="25"/>
      <c r="AB132" s="40" t="str">
        <f t="shared" si="40"/>
        <v>  </v>
      </c>
      <c r="AC132" s="23">
        <f t="shared" si="41"/>
        <v>0</v>
      </c>
      <c r="AD132" s="23"/>
      <c r="AE132" s="23">
        <f t="shared" si="30"/>
        <v>0</v>
      </c>
      <c r="AF132" s="23">
        <f t="shared" si="31"/>
        <v>0</v>
      </c>
      <c r="AG132" s="23">
        <f t="shared" si="38"/>
        <v>0</v>
      </c>
      <c r="AH132" s="23">
        <f t="shared" si="32"/>
        <v>0</v>
      </c>
      <c r="AI132" s="23">
        <f t="shared" si="33"/>
        <v>0</v>
      </c>
      <c r="AJ132" s="23">
        <f t="shared" si="39"/>
        <v>0.0275</v>
      </c>
      <c r="AK132" s="23">
        <f t="shared" si="34"/>
        <v>0.0275</v>
      </c>
      <c r="AL132" s="25"/>
      <c r="AM132" s="40" t="str">
        <f t="shared" si="36"/>
        <v>  </v>
      </c>
      <c r="AN132" s="23">
        <f t="shared" si="37"/>
        <v>0</v>
      </c>
    </row>
    <row r="133" spans="1:40" ht="12.75">
      <c r="A133" s="1" t="s">
        <v>128</v>
      </c>
      <c r="B133" s="3">
        <v>0</v>
      </c>
      <c r="C133" s="4">
        <v>0</v>
      </c>
      <c r="D133" s="18">
        <v>0</v>
      </c>
      <c r="E133" s="5">
        <v>0</v>
      </c>
      <c r="F133" s="5">
        <v>0</v>
      </c>
      <c r="G133" s="5">
        <f t="shared" si="22"/>
        <v>0</v>
      </c>
      <c r="H133" s="5">
        <v>0</v>
      </c>
      <c r="I133" s="6">
        <v>0</v>
      </c>
      <c r="J133" s="7">
        <v>0</v>
      </c>
      <c r="K133" s="7">
        <v>0</v>
      </c>
      <c r="L133" s="7">
        <v>0</v>
      </c>
      <c r="M133" s="7">
        <v>0</v>
      </c>
      <c r="N133" s="7">
        <v>0</v>
      </c>
      <c r="O133" s="7">
        <v>0</v>
      </c>
      <c r="P133" s="7">
        <v>0</v>
      </c>
      <c r="Q133" s="7">
        <v>0</v>
      </c>
      <c r="R133" s="7">
        <v>0</v>
      </c>
      <c r="S133" s="7">
        <v>0</v>
      </c>
      <c r="T133" s="8">
        <v>0</v>
      </c>
      <c r="U133" s="22">
        <f t="shared" si="23"/>
        <v>0</v>
      </c>
      <c r="V133" s="23">
        <f t="shared" si="24"/>
        <v>0</v>
      </c>
      <c r="W133" s="23">
        <f t="shared" si="25"/>
        <v>0</v>
      </c>
      <c r="X133" s="23">
        <f t="shared" si="26"/>
        <v>0</v>
      </c>
      <c r="Y133" s="23">
        <f t="shared" si="27"/>
        <v>0</v>
      </c>
      <c r="Z133" s="23">
        <f t="shared" si="28"/>
        <v>0</v>
      </c>
      <c r="AA133" s="25"/>
      <c r="AB133" s="40" t="str">
        <f t="shared" si="40"/>
        <v>  </v>
      </c>
      <c r="AC133" s="23">
        <f t="shared" si="41"/>
        <v>0</v>
      </c>
      <c r="AD133" s="23"/>
      <c r="AE133" s="23">
        <f t="shared" si="30"/>
        <v>0</v>
      </c>
      <c r="AF133" s="23">
        <f t="shared" si="31"/>
        <v>0</v>
      </c>
      <c r="AG133" s="23">
        <f t="shared" si="38"/>
        <v>0</v>
      </c>
      <c r="AH133" s="23">
        <f t="shared" si="32"/>
        <v>0</v>
      </c>
      <c r="AI133" s="23">
        <f t="shared" si="33"/>
        <v>0</v>
      </c>
      <c r="AJ133" s="23">
        <f t="shared" si="39"/>
        <v>0</v>
      </c>
      <c r="AK133" s="23">
        <f t="shared" si="34"/>
        <v>0</v>
      </c>
      <c r="AL133" s="25"/>
      <c r="AM133" s="40" t="str">
        <f t="shared" si="36"/>
        <v>  </v>
      </c>
      <c r="AN133" s="23">
        <f t="shared" si="37"/>
        <v>0</v>
      </c>
    </row>
    <row r="134" spans="1:40" ht="12.75">
      <c r="A134" s="1" t="s">
        <v>129</v>
      </c>
      <c r="B134" s="3">
        <v>2303</v>
      </c>
      <c r="C134" s="4">
        <v>2309</v>
      </c>
      <c r="D134" s="18">
        <v>2303</v>
      </c>
      <c r="E134" s="5">
        <v>414.4176512271379</v>
      </c>
      <c r="F134" s="5">
        <v>904.6952596475139</v>
      </c>
      <c r="G134" s="5">
        <f aca="true" t="shared" si="42" ref="G134:G197">E134+F134</f>
        <v>1319.1129108746518</v>
      </c>
      <c r="H134" s="5">
        <v>623.4859997825245</v>
      </c>
      <c r="I134" s="6">
        <v>3133.9447799111103</v>
      </c>
      <c r="J134" s="7">
        <v>4718906</v>
      </c>
      <c r="K134" s="7">
        <v>38725.7565</v>
      </c>
      <c r="L134" s="7">
        <v>166.4624</v>
      </c>
      <c r="M134" s="7">
        <v>0</v>
      </c>
      <c r="N134" s="7">
        <v>0</v>
      </c>
      <c r="O134" s="7">
        <v>0</v>
      </c>
      <c r="P134" s="7">
        <v>0</v>
      </c>
      <c r="Q134" s="7">
        <v>0</v>
      </c>
      <c r="R134" s="7">
        <v>0</v>
      </c>
      <c r="S134" s="7">
        <v>0</v>
      </c>
      <c r="T134" s="8">
        <v>0</v>
      </c>
      <c r="U134" s="22">
        <f aca="true" t="shared" si="43" ref="U134:U197">O134+P134+Q134+R134+S134+T134</f>
        <v>0</v>
      </c>
      <c r="V134" s="23">
        <f aca="true" t="shared" si="44" ref="V134:V197">(G134+H134)*$D134/1000000</f>
        <v>4.473805291243477</v>
      </c>
      <c r="W134" s="23">
        <f aca="true" t="shared" si="45" ref="W134:W197">(I134)*$D134/1000000</f>
        <v>7.217474828135288</v>
      </c>
      <c r="X134" s="23">
        <f aca="true" t="shared" si="46" ref="X134:X197">V134-W134</f>
        <v>-2.7436695368918107</v>
      </c>
      <c r="Y134" s="23">
        <f aca="true" t="shared" si="47" ref="Y134:Y197">(J134*J$230+K134+L134+M134+N134+U134)/1000000</f>
        <v>0.3786534509</v>
      </c>
      <c r="Z134" s="23">
        <f aca="true" t="shared" si="48" ref="Z134:Z197">X134+Y134</f>
        <v>-2.365016085991811</v>
      </c>
      <c r="AA134" s="25">
        <f aca="true" t="shared" si="49" ref="AA134:AA197">Z134/W134</f>
        <v>-0.3276791595825819</v>
      </c>
      <c r="AB134" s="40">
        <f t="shared" si="40"/>
        <v>1</v>
      </c>
      <c r="AC134" s="23">
        <f t="shared" si="41"/>
        <v>-2.365016085991811</v>
      </c>
      <c r="AD134" s="23"/>
      <c r="AE134" s="23">
        <f aca="true" t="shared" si="50" ref="AE134:AE197">(G134*$D134)/1000000*1.4</f>
        <v>4.253083847242052</v>
      </c>
      <c r="AF134" s="23">
        <f aca="true" t="shared" si="51" ref="AF134:AF197">H134*$D134/1000000*1.75</f>
        <v>2.512804450623519</v>
      </c>
      <c r="AG134" s="23">
        <f t="shared" si="38"/>
        <v>6.765888297865571</v>
      </c>
      <c r="AH134" s="23">
        <f aca="true" t="shared" si="52" ref="AH134:AH197">I134*$D134/1000000</f>
        <v>7.217474828135288</v>
      </c>
      <c r="AI134" s="23">
        <f aca="true" t="shared" si="53" ref="AI134:AI197">AE134+AF134-AH134</f>
        <v>-0.45158653026971685</v>
      </c>
      <c r="AJ134" s="23">
        <f t="shared" si="39"/>
        <v>0.3786534509</v>
      </c>
      <c r="AK134" s="23">
        <f aca="true" t="shared" si="54" ref="AK134:AK197">AI134+Y134</f>
        <v>-0.07293307936971682</v>
      </c>
      <c r="AL134" s="25">
        <f aca="true" t="shared" si="55" ref="AL134:AL197">AK134/AH134</f>
        <v>-0.010105068754158699</v>
      </c>
      <c r="AM134" s="40">
        <f aca="true" t="shared" si="56" ref="AM134:AM197">IF(AK134&lt;0,1,"  ")</f>
        <v>1</v>
      </c>
      <c r="AN134" s="23">
        <f aca="true" t="shared" si="57" ref="AN134:AN197">IF(AM134=1,AK134*AM134,0)</f>
        <v>-0.07293307936971682</v>
      </c>
    </row>
    <row r="135" spans="1:40" ht="12.75">
      <c r="A135" s="1" t="s">
        <v>130</v>
      </c>
      <c r="B135" s="3">
        <v>0</v>
      </c>
      <c r="C135" s="4">
        <v>0</v>
      </c>
      <c r="D135" s="18">
        <v>0</v>
      </c>
      <c r="E135" s="5">
        <v>0</v>
      </c>
      <c r="F135" s="5">
        <v>0</v>
      </c>
      <c r="G135" s="5">
        <f t="shared" si="42"/>
        <v>0</v>
      </c>
      <c r="H135" s="5">
        <v>0</v>
      </c>
      <c r="I135" s="6">
        <v>0</v>
      </c>
      <c r="J135" s="7">
        <v>0</v>
      </c>
      <c r="K135" s="7">
        <v>0</v>
      </c>
      <c r="L135" s="7">
        <v>0</v>
      </c>
      <c r="M135" s="7">
        <v>0</v>
      </c>
      <c r="N135" s="7">
        <v>0</v>
      </c>
      <c r="O135" s="7">
        <v>0</v>
      </c>
      <c r="P135" s="7">
        <v>0</v>
      </c>
      <c r="Q135" s="7">
        <v>0</v>
      </c>
      <c r="R135" s="7">
        <v>0</v>
      </c>
      <c r="S135" s="7">
        <v>0</v>
      </c>
      <c r="T135" s="8">
        <v>0</v>
      </c>
      <c r="U135" s="22">
        <f t="shared" si="43"/>
        <v>0</v>
      </c>
      <c r="V135" s="23">
        <f t="shared" si="44"/>
        <v>0</v>
      </c>
      <c r="W135" s="23">
        <f t="shared" si="45"/>
        <v>0</v>
      </c>
      <c r="X135" s="23">
        <f t="shared" si="46"/>
        <v>0</v>
      </c>
      <c r="Y135" s="23">
        <f t="shared" si="47"/>
        <v>0</v>
      </c>
      <c r="Z135" s="23">
        <f t="shared" si="48"/>
        <v>0</v>
      </c>
      <c r="AA135" s="25"/>
      <c r="AB135" s="40" t="str">
        <f t="shared" si="40"/>
        <v>  </v>
      </c>
      <c r="AC135" s="23">
        <f t="shared" si="41"/>
        <v>0</v>
      </c>
      <c r="AD135" s="23"/>
      <c r="AE135" s="23">
        <f t="shared" si="50"/>
        <v>0</v>
      </c>
      <c r="AF135" s="23">
        <f t="shared" si="51"/>
        <v>0</v>
      </c>
      <c r="AG135" s="23">
        <f aca="true" t="shared" si="58" ref="AG135:AG198">AE135+AF135</f>
        <v>0</v>
      </c>
      <c r="AH135" s="23">
        <f t="shared" si="52"/>
        <v>0</v>
      </c>
      <c r="AI135" s="23">
        <f t="shared" si="53"/>
        <v>0</v>
      </c>
      <c r="AJ135" s="23">
        <f aca="true" t="shared" si="59" ref="AJ135:AJ198">(J135*J$230+K135+L135+M135+N135+U135)/1000000</f>
        <v>0</v>
      </c>
      <c r="AK135" s="23">
        <f t="shared" si="54"/>
        <v>0</v>
      </c>
      <c r="AL135" s="25"/>
      <c r="AM135" s="40" t="str">
        <f t="shared" si="56"/>
        <v>  </v>
      </c>
      <c r="AN135" s="23">
        <f t="shared" si="57"/>
        <v>0</v>
      </c>
    </row>
    <row r="136" spans="1:40" ht="12.75">
      <c r="A136" s="1" t="s">
        <v>131</v>
      </c>
      <c r="B136" s="3">
        <v>15921</v>
      </c>
      <c r="C136" s="4">
        <v>15921</v>
      </c>
      <c r="D136" s="18">
        <v>15921</v>
      </c>
      <c r="E136" s="5">
        <v>497.63534202954537</v>
      </c>
      <c r="F136" s="5">
        <v>1064.3408674102768</v>
      </c>
      <c r="G136" s="5">
        <f t="shared" si="42"/>
        <v>1561.9762094398222</v>
      </c>
      <c r="H136" s="5">
        <v>675.5136982559854</v>
      </c>
      <c r="I136" s="6">
        <v>2890.1134472888884</v>
      </c>
      <c r="J136" s="7">
        <v>137254217</v>
      </c>
      <c r="K136" s="7">
        <v>97306.3639</v>
      </c>
      <c r="L136" s="7">
        <v>3390.66</v>
      </c>
      <c r="M136" s="7">
        <v>0</v>
      </c>
      <c r="N136" s="7">
        <v>0</v>
      </c>
      <c r="O136" s="7">
        <v>0</v>
      </c>
      <c r="P136" s="7">
        <v>0</v>
      </c>
      <c r="Q136" s="7">
        <v>0</v>
      </c>
      <c r="R136" s="7">
        <v>0</v>
      </c>
      <c r="S136" s="7">
        <v>0</v>
      </c>
      <c r="T136" s="8">
        <v>0</v>
      </c>
      <c r="U136" s="22">
        <f t="shared" si="43"/>
        <v>0</v>
      </c>
      <c r="V136" s="23">
        <f t="shared" si="44"/>
        <v>35.62307682042495</v>
      </c>
      <c r="W136" s="23">
        <f t="shared" si="45"/>
        <v>46.01349619428639</v>
      </c>
      <c r="X136" s="23">
        <f t="shared" si="46"/>
        <v>-10.390419373861441</v>
      </c>
      <c r="Y136" s="23">
        <f t="shared" si="47"/>
        <v>9.9830006479</v>
      </c>
      <c r="Z136" s="23">
        <f t="shared" si="48"/>
        <v>-0.40741872596144013</v>
      </c>
      <c r="AA136" s="25">
        <f t="shared" si="49"/>
        <v>-0.008854331004128965</v>
      </c>
      <c r="AB136" s="40">
        <f t="shared" si="40"/>
        <v>1</v>
      </c>
      <c r="AC136" s="23">
        <f t="shared" si="41"/>
        <v>-0.40741872596144013</v>
      </c>
      <c r="AD136" s="23"/>
      <c r="AE136" s="23">
        <f t="shared" si="50"/>
        <v>34.81551252268797</v>
      </c>
      <c r="AF136" s="23">
        <f t="shared" si="51"/>
        <v>18.820993782383702</v>
      </c>
      <c r="AG136" s="23">
        <f t="shared" si="58"/>
        <v>53.63650630507167</v>
      </c>
      <c r="AH136" s="23">
        <f t="shared" si="52"/>
        <v>46.01349619428639</v>
      </c>
      <c r="AI136" s="23">
        <f t="shared" si="53"/>
        <v>7.62301011078528</v>
      </c>
      <c r="AJ136" s="23">
        <f t="shared" si="59"/>
        <v>9.9830006479</v>
      </c>
      <c r="AK136" s="23">
        <f t="shared" si="54"/>
        <v>17.60601075868528</v>
      </c>
      <c r="AL136" s="25">
        <f t="shared" si="55"/>
        <v>0.3826271032382769</v>
      </c>
      <c r="AM136" s="40" t="str">
        <f t="shared" si="56"/>
        <v>  </v>
      </c>
      <c r="AN136" s="23">
        <f t="shared" si="57"/>
        <v>0</v>
      </c>
    </row>
    <row r="137" spans="1:40" ht="12.75">
      <c r="A137" s="1" t="s">
        <v>132</v>
      </c>
      <c r="B137" s="3">
        <v>2807</v>
      </c>
      <c r="C137" s="4">
        <v>2807</v>
      </c>
      <c r="D137" s="18">
        <v>2807</v>
      </c>
      <c r="E137" s="5">
        <v>412.68498779185853</v>
      </c>
      <c r="F137" s="5">
        <v>947.0984577974441</v>
      </c>
      <c r="G137" s="5">
        <f t="shared" si="42"/>
        <v>1359.7834455893026</v>
      </c>
      <c r="H137" s="5">
        <v>649.5397508883702</v>
      </c>
      <c r="I137" s="6">
        <v>3340.2951365333324</v>
      </c>
      <c r="J137" s="7">
        <v>2340056</v>
      </c>
      <c r="K137" s="7">
        <v>37674.3048</v>
      </c>
      <c r="L137" s="7">
        <v>2018.3566</v>
      </c>
      <c r="M137" s="7">
        <v>0</v>
      </c>
      <c r="N137" s="7">
        <v>0</v>
      </c>
      <c r="O137" s="7">
        <v>0</v>
      </c>
      <c r="P137" s="7">
        <v>0</v>
      </c>
      <c r="Q137" s="7">
        <v>0</v>
      </c>
      <c r="R137" s="7">
        <v>0</v>
      </c>
      <c r="S137" s="7">
        <v>0</v>
      </c>
      <c r="T137" s="8">
        <v>0</v>
      </c>
      <c r="U137" s="22">
        <f t="shared" si="43"/>
        <v>0</v>
      </c>
      <c r="V137" s="23">
        <f t="shared" si="44"/>
        <v>5.640170212512827</v>
      </c>
      <c r="W137" s="23">
        <f t="shared" si="45"/>
        <v>9.376208448249065</v>
      </c>
      <c r="X137" s="23">
        <f t="shared" si="46"/>
        <v>-3.7360382357362374</v>
      </c>
      <c r="Y137" s="23">
        <f t="shared" si="47"/>
        <v>0.2081766934</v>
      </c>
      <c r="Z137" s="23">
        <f t="shared" si="48"/>
        <v>-3.5278615423362374</v>
      </c>
      <c r="AA137" s="25">
        <f t="shared" si="49"/>
        <v>-0.37625673125846926</v>
      </c>
      <c r="AB137" s="40">
        <f t="shared" si="40"/>
        <v>1</v>
      </c>
      <c r="AC137" s="23">
        <f t="shared" si="41"/>
        <v>-3.5278615423362374</v>
      </c>
      <c r="AD137" s="23"/>
      <c r="AE137" s="23">
        <f t="shared" si="50"/>
        <v>5.343676984476841</v>
      </c>
      <c r="AF137" s="23">
        <f t="shared" si="51"/>
        <v>3.1907016413013967</v>
      </c>
      <c r="AG137" s="23">
        <f t="shared" si="58"/>
        <v>8.534378625778238</v>
      </c>
      <c r="AH137" s="23">
        <f t="shared" si="52"/>
        <v>9.376208448249065</v>
      </c>
      <c r="AI137" s="23">
        <f t="shared" si="53"/>
        <v>-0.8418298224708263</v>
      </c>
      <c r="AJ137" s="23">
        <f t="shared" si="59"/>
        <v>0.2081766934</v>
      </c>
      <c r="AK137" s="23">
        <f t="shared" si="54"/>
        <v>-0.6336531290708263</v>
      </c>
      <c r="AL137" s="25">
        <f t="shared" si="55"/>
        <v>-0.06758095583819451</v>
      </c>
      <c r="AM137" s="40">
        <f t="shared" si="56"/>
        <v>1</v>
      </c>
      <c r="AN137" s="23">
        <f t="shared" si="57"/>
        <v>-0.6336531290708263</v>
      </c>
    </row>
    <row r="138" spans="1:40" ht="12.75">
      <c r="A138" s="1" t="s">
        <v>133</v>
      </c>
      <c r="B138" s="3">
        <v>12304</v>
      </c>
      <c r="C138" s="4">
        <v>12342.1</v>
      </c>
      <c r="D138" s="18">
        <v>12304</v>
      </c>
      <c r="E138" s="5">
        <v>541.7900003341337</v>
      </c>
      <c r="F138" s="5">
        <v>1103.9983161399994</v>
      </c>
      <c r="G138" s="5">
        <f t="shared" si="42"/>
        <v>1645.788316474133</v>
      </c>
      <c r="H138" s="5">
        <v>662.1200464382944</v>
      </c>
      <c r="I138" s="6">
        <v>3169.04812871111</v>
      </c>
      <c r="J138" s="7">
        <v>14230089</v>
      </c>
      <c r="K138" s="7">
        <v>42929.6993</v>
      </c>
      <c r="L138" s="7">
        <v>4381.5577</v>
      </c>
      <c r="M138" s="7">
        <v>0</v>
      </c>
      <c r="N138" s="7">
        <v>0</v>
      </c>
      <c r="O138" s="7">
        <v>0</v>
      </c>
      <c r="P138" s="7">
        <v>0</v>
      </c>
      <c r="Q138" s="7">
        <v>0</v>
      </c>
      <c r="R138" s="7">
        <v>0</v>
      </c>
      <c r="S138" s="7">
        <v>0</v>
      </c>
      <c r="T138" s="8">
        <v>0</v>
      </c>
      <c r="U138" s="22">
        <f t="shared" si="43"/>
        <v>0</v>
      </c>
      <c r="V138" s="23">
        <f t="shared" si="44"/>
        <v>28.396504497274503</v>
      </c>
      <c r="W138" s="23">
        <f t="shared" si="45"/>
        <v>38.9919681756615</v>
      </c>
      <c r="X138" s="23">
        <f t="shared" si="46"/>
        <v>-10.595463678386995</v>
      </c>
      <c r="Y138" s="23">
        <f t="shared" si="47"/>
        <v>1.0718776650000001</v>
      </c>
      <c r="Z138" s="23">
        <f t="shared" si="48"/>
        <v>-9.523586013386995</v>
      </c>
      <c r="AA138" s="25">
        <f t="shared" si="49"/>
        <v>-0.24424481396995876</v>
      </c>
      <c r="AB138" s="40">
        <f t="shared" si="40"/>
        <v>1</v>
      </c>
      <c r="AC138" s="23">
        <f t="shared" si="41"/>
        <v>-9.523586013386995</v>
      </c>
      <c r="AD138" s="23"/>
      <c r="AE138" s="23">
        <f t="shared" si="50"/>
        <v>28.349691224256823</v>
      </c>
      <c r="AF138" s="23">
        <f t="shared" si="51"/>
        <v>14.256768839909356</v>
      </c>
      <c r="AG138" s="23">
        <f t="shared" si="58"/>
        <v>42.60646006416618</v>
      </c>
      <c r="AH138" s="23">
        <f t="shared" si="52"/>
        <v>38.9919681756615</v>
      </c>
      <c r="AI138" s="23">
        <f t="shared" si="53"/>
        <v>3.6144918885046806</v>
      </c>
      <c r="AJ138" s="23">
        <f t="shared" si="59"/>
        <v>1.0718776650000001</v>
      </c>
      <c r="AK138" s="23">
        <f t="shared" si="54"/>
        <v>4.686369553504681</v>
      </c>
      <c r="AL138" s="25">
        <f t="shared" si="55"/>
        <v>0.12018807392312858</v>
      </c>
      <c r="AM138" s="40" t="str">
        <f t="shared" si="56"/>
        <v>  </v>
      </c>
      <c r="AN138" s="23">
        <f t="shared" si="57"/>
        <v>0</v>
      </c>
    </row>
    <row r="139" spans="1:40" ht="12.75">
      <c r="A139" s="1" t="s">
        <v>134</v>
      </c>
      <c r="B139" s="3">
        <v>15928</v>
      </c>
      <c r="C139" s="4">
        <v>15928</v>
      </c>
      <c r="D139" s="18">
        <v>15928</v>
      </c>
      <c r="E139" s="5">
        <v>620.2441573267199</v>
      </c>
      <c r="F139" s="5">
        <v>1035.06</v>
      </c>
      <c r="G139" s="5">
        <f t="shared" si="42"/>
        <v>1655.3041573267199</v>
      </c>
      <c r="H139" s="5">
        <v>600.602561297178</v>
      </c>
      <c r="I139" s="6">
        <v>3092.235741688888</v>
      </c>
      <c r="J139" s="7">
        <v>75129699</v>
      </c>
      <c r="K139" s="7">
        <v>69847.327</v>
      </c>
      <c r="L139" s="7">
        <v>5147.4</v>
      </c>
      <c r="M139" s="7">
        <v>0</v>
      </c>
      <c r="N139" s="7">
        <v>0</v>
      </c>
      <c r="O139" s="7">
        <v>14371</v>
      </c>
      <c r="P139" s="7">
        <v>0</v>
      </c>
      <c r="Q139" s="7">
        <v>0</v>
      </c>
      <c r="R139" s="7">
        <v>0</v>
      </c>
      <c r="S139" s="7">
        <v>0</v>
      </c>
      <c r="T139" s="8">
        <v>0</v>
      </c>
      <c r="U139" s="22">
        <f t="shared" si="43"/>
        <v>14371</v>
      </c>
      <c r="V139" s="23">
        <f t="shared" si="44"/>
        <v>35.93208221424145</v>
      </c>
      <c r="W139" s="23">
        <f t="shared" si="45"/>
        <v>49.25313089362061</v>
      </c>
      <c r="X139" s="23">
        <f t="shared" si="46"/>
        <v>-13.32104867937916</v>
      </c>
      <c r="Y139" s="23">
        <f t="shared" si="47"/>
        <v>5.498704054999999</v>
      </c>
      <c r="Z139" s="23">
        <f t="shared" si="48"/>
        <v>-7.822344624379161</v>
      </c>
      <c r="AA139" s="25">
        <f t="shared" si="49"/>
        <v>-0.15881923610651788</v>
      </c>
      <c r="AB139" s="40">
        <f t="shared" si="40"/>
        <v>1</v>
      </c>
      <c r="AC139" s="23">
        <f t="shared" si="41"/>
        <v>-7.822344624379161</v>
      </c>
      <c r="AD139" s="23"/>
      <c r="AE139" s="23">
        <f t="shared" si="50"/>
        <v>36.91195846505999</v>
      </c>
      <c r="AF139" s="23">
        <f t="shared" si="51"/>
        <v>16.74119579359754</v>
      </c>
      <c r="AG139" s="23">
        <f t="shared" si="58"/>
        <v>53.65315425865753</v>
      </c>
      <c r="AH139" s="23">
        <f t="shared" si="52"/>
        <v>49.25313089362061</v>
      </c>
      <c r="AI139" s="23">
        <f t="shared" si="53"/>
        <v>4.4000233650369225</v>
      </c>
      <c r="AJ139" s="23">
        <f t="shared" si="59"/>
        <v>5.498704054999999</v>
      </c>
      <c r="AK139" s="23">
        <f t="shared" si="54"/>
        <v>9.898727420036922</v>
      </c>
      <c r="AL139" s="25">
        <f t="shared" si="55"/>
        <v>0.20097661286582352</v>
      </c>
      <c r="AM139" s="40" t="str">
        <f t="shared" si="56"/>
        <v>  </v>
      </c>
      <c r="AN139" s="23">
        <f t="shared" si="57"/>
        <v>0</v>
      </c>
    </row>
    <row r="140" spans="1:40" ht="12.75">
      <c r="A140" s="1" t="s">
        <v>135</v>
      </c>
      <c r="B140" s="3">
        <v>29585</v>
      </c>
      <c r="C140" s="4">
        <v>29585</v>
      </c>
      <c r="D140" s="18">
        <v>29585</v>
      </c>
      <c r="E140" s="5">
        <v>679.6120770086184</v>
      </c>
      <c r="F140" s="5">
        <v>1119.7079882282292</v>
      </c>
      <c r="G140" s="5">
        <f t="shared" si="42"/>
        <v>1799.3200652368475</v>
      </c>
      <c r="H140" s="5">
        <v>579.8479973800438</v>
      </c>
      <c r="I140" s="6">
        <v>2858.565532622222</v>
      </c>
      <c r="J140" s="7">
        <v>272639181</v>
      </c>
      <c r="K140" s="7">
        <v>157146.518</v>
      </c>
      <c r="L140" s="7">
        <v>44222.9138</v>
      </c>
      <c r="M140" s="7">
        <v>0</v>
      </c>
      <c r="N140" s="7">
        <v>0</v>
      </c>
      <c r="O140" s="7">
        <v>0</v>
      </c>
      <c r="P140" s="7">
        <v>0</v>
      </c>
      <c r="Q140" s="7">
        <v>0</v>
      </c>
      <c r="R140" s="7">
        <v>0</v>
      </c>
      <c r="S140" s="7">
        <v>0</v>
      </c>
      <c r="T140" s="8">
        <v>0</v>
      </c>
      <c r="U140" s="22">
        <f t="shared" si="43"/>
        <v>0</v>
      </c>
      <c r="V140" s="23">
        <f t="shared" si="44"/>
        <v>70.38768713252074</v>
      </c>
      <c r="W140" s="23">
        <f t="shared" si="45"/>
        <v>84.57066128262844</v>
      </c>
      <c r="X140" s="23">
        <f t="shared" si="46"/>
        <v>-14.182974150107697</v>
      </c>
      <c r="Y140" s="23">
        <f t="shared" si="47"/>
        <v>19.8313904638</v>
      </c>
      <c r="Z140" s="23">
        <f t="shared" si="48"/>
        <v>5.648416313692302</v>
      </c>
      <c r="AA140" s="25">
        <f t="shared" si="49"/>
        <v>0.06678931236940128</v>
      </c>
      <c r="AB140" s="40" t="str">
        <f aca="true" t="shared" si="60" ref="AB140:AB203">IF(Z140&lt;0,1,"  ")</f>
        <v>  </v>
      </c>
      <c r="AC140" s="23">
        <f aca="true" t="shared" si="61" ref="AC140:AC203">IF(AB140=1,Z140*AB140,0)</f>
        <v>0</v>
      </c>
      <c r="AD140" s="23"/>
      <c r="AE140" s="23">
        <f t="shared" si="50"/>
        <v>74.526037782045</v>
      </c>
      <c r="AF140" s="23">
        <f t="shared" si="51"/>
        <v>30.020905254355043</v>
      </c>
      <c r="AG140" s="23">
        <f t="shared" si="58"/>
        <v>104.54694303640004</v>
      </c>
      <c r="AH140" s="23">
        <f t="shared" si="52"/>
        <v>84.57066128262844</v>
      </c>
      <c r="AI140" s="23">
        <f t="shared" si="53"/>
        <v>19.9762817537716</v>
      </c>
      <c r="AJ140" s="23">
        <f t="shared" si="59"/>
        <v>19.8313904638</v>
      </c>
      <c r="AK140" s="23">
        <f t="shared" si="54"/>
        <v>39.8076722175716</v>
      </c>
      <c r="AL140" s="25">
        <f t="shared" si="55"/>
        <v>0.4707030974315965</v>
      </c>
      <c r="AM140" s="40" t="str">
        <f t="shared" si="56"/>
        <v>  </v>
      </c>
      <c r="AN140" s="23">
        <f t="shared" si="57"/>
        <v>0</v>
      </c>
    </row>
    <row r="141" spans="1:40" ht="12.75">
      <c r="A141" s="1" t="s">
        <v>136</v>
      </c>
      <c r="B141" s="3">
        <v>6102</v>
      </c>
      <c r="C141" s="4">
        <v>6102</v>
      </c>
      <c r="D141" s="18">
        <v>6102</v>
      </c>
      <c r="E141" s="5">
        <v>483.72516785737804</v>
      </c>
      <c r="F141" s="5">
        <v>1034.6326080911704</v>
      </c>
      <c r="G141" s="5">
        <f t="shared" si="42"/>
        <v>1518.3577759485484</v>
      </c>
      <c r="H141" s="5">
        <v>653.2042934137164</v>
      </c>
      <c r="I141" s="6">
        <v>3014.267348444444</v>
      </c>
      <c r="J141" s="7">
        <v>18503553</v>
      </c>
      <c r="K141" s="7">
        <v>44818.5704</v>
      </c>
      <c r="L141" s="7">
        <v>52.432900000000004</v>
      </c>
      <c r="M141" s="7">
        <v>0</v>
      </c>
      <c r="N141" s="7">
        <v>0</v>
      </c>
      <c r="O141" s="7">
        <v>0</v>
      </c>
      <c r="P141" s="7">
        <v>0</v>
      </c>
      <c r="Q141" s="7">
        <v>0</v>
      </c>
      <c r="R141" s="7">
        <v>0</v>
      </c>
      <c r="S141" s="7">
        <v>0</v>
      </c>
      <c r="T141" s="8">
        <v>0</v>
      </c>
      <c r="U141" s="22">
        <f t="shared" si="43"/>
        <v>0</v>
      </c>
      <c r="V141" s="23">
        <f t="shared" si="44"/>
        <v>13.250871747248542</v>
      </c>
      <c r="W141" s="23">
        <f t="shared" si="45"/>
        <v>18.393059360207996</v>
      </c>
      <c r="X141" s="23">
        <f t="shared" si="46"/>
        <v>-5.142187612959454</v>
      </c>
      <c r="Y141" s="23">
        <f t="shared" si="47"/>
        <v>1.3771268193</v>
      </c>
      <c r="Z141" s="23">
        <f t="shared" si="48"/>
        <v>-3.765060793659454</v>
      </c>
      <c r="AA141" s="25">
        <f t="shared" si="49"/>
        <v>-0.204700083869945</v>
      </c>
      <c r="AB141" s="40">
        <f t="shared" si="60"/>
        <v>1</v>
      </c>
      <c r="AC141" s="23">
        <f t="shared" si="61"/>
        <v>-3.765060793659454</v>
      </c>
      <c r="AD141" s="23"/>
      <c r="AE141" s="23">
        <f t="shared" si="50"/>
        <v>12.971026808373257</v>
      </c>
      <c r="AF141" s="23">
        <f t="shared" si="51"/>
        <v>6.975242047218371</v>
      </c>
      <c r="AG141" s="23">
        <f t="shared" si="58"/>
        <v>19.946268855591626</v>
      </c>
      <c r="AH141" s="23">
        <f t="shared" si="52"/>
        <v>18.393059360207996</v>
      </c>
      <c r="AI141" s="23">
        <f t="shared" si="53"/>
        <v>1.55320949538363</v>
      </c>
      <c r="AJ141" s="23">
        <f t="shared" si="59"/>
        <v>1.3771268193</v>
      </c>
      <c r="AK141" s="23">
        <f t="shared" si="54"/>
        <v>2.93033631468363</v>
      </c>
      <c r="AL141" s="25">
        <f t="shared" si="55"/>
        <v>0.1593175043529296</v>
      </c>
      <c r="AM141" s="40" t="str">
        <f t="shared" si="56"/>
        <v>  </v>
      </c>
      <c r="AN141" s="23">
        <f t="shared" si="57"/>
        <v>0</v>
      </c>
    </row>
    <row r="142" spans="1:40" ht="12.75">
      <c r="A142" s="1" t="s">
        <v>137</v>
      </c>
      <c r="B142" s="3">
        <v>4517</v>
      </c>
      <c r="C142" s="4">
        <v>4517</v>
      </c>
      <c r="D142" s="18">
        <v>4517</v>
      </c>
      <c r="E142" s="5">
        <v>417.9643627128798</v>
      </c>
      <c r="F142" s="5">
        <v>860.6435594608472</v>
      </c>
      <c r="G142" s="5">
        <f t="shared" si="42"/>
        <v>1278.607922173727</v>
      </c>
      <c r="H142" s="5">
        <v>625.4682997750313</v>
      </c>
      <c r="I142" s="6">
        <v>3065.7130376888886</v>
      </c>
      <c r="J142" s="7">
        <v>13601534</v>
      </c>
      <c r="K142" s="7">
        <v>42651.878</v>
      </c>
      <c r="L142" s="7">
        <v>2668.9793</v>
      </c>
      <c r="M142" s="7">
        <v>0</v>
      </c>
      <c r="N142" s="7">
        <v>0</v>
      </c>
      <c r="O142" s="7">
        <v>0</v>
      </c>
      <c r="P142" s="7">
        <v>0</v>
      </c>
      <c r="Q142" s="7">
        <v>0</v>
      </c>
      <c r="R142" s="7">
        <v>0</v>
      </c>
      <c r="S142" s="7">
        <v>0</v>
      </c>
      <c r="T142" s="8">
        <v>0</v>
      </c>
      <c r="U142" s="22">
        <f t="shared" si="43"/>
        <v>0</v>
      </c>
      <c r="V142" s="23">
        <f t="shared" si="44"/>
        <v>8.600712294542541</v>
      </c>
      <c r="W142" s="23">
        <f t="shared" si="45"/>
        <v>13.847825791240709</v>
      </c>
      <c r="X142" s="23">
        <f t="shared" si="46"/>
        <v>-5.247113496698168</v>
      </c>
      <c r="Y142" s="23">
        <f t="shared" si="47"/>
        <v>1.0246313053</v>
      </c>
      <c r="Z142" s="23">
        <f t="shared" si="48"/>
        <v>-4.222482191398168</v>
      </c>
      <c r="AA142" s="25">
        <f t="shared" si="49"/>
        <v>-0.3049202275543539</v>
      </c>
      <c r="AB142" s="40">
        <f t="shared" si="60"/>
        <v>1</v>
      </c>
      <c r="AC142" s="23">
        <f t="shared" si="61"/>
        <v>-4.222482191398168</v>
      </c>
      <c r="AD142" s="23"/>
      <c r="AE142" s="23">
        <f t="shared" si="50"/>
        <v>8.085660778242215</v>
      </c>
      <c r="AF142" s="23">
        <f t="shared" si="51"/>
        <v>4.944170542646678</v>
      </c>
      <c r="AG142" s="23">
        <f t="shared" si="58"/>
        <v>13.029831320888892</v>
      </c>
      <c r="AH142" s="23">
        <f t="shared" si="52"/>
        <v>13.847825791240709</v>
      </c>
      <c r="AI142" s="23">
        <f t="shared" si="53"/>
        <v>-0.8179944703518167</v>
      </c>
      <c r="AJ142" s="23">
        <f t="shared" si="59"/>
        <v>1.0246313053</v>
      </c>
      <c r="AK142" s="23">
        <f t="shared" si="54"/>
        <v>0.2066368349481833</v>
      </c>
      <c r="AL142" s="25">
        <f t="shared" si="55"/>
        <v>0.01492196956137975</v>
      </c>
      <c r="AM142" s="40" t="str">
        <f t="shared" si="56"/>
        <v>  </v>
      </c>
      <c r="AN142" s="23">
        <f t="shared" si="57"/>
        <v>0</v>
      </c>
    </row>
    <row r="143" spans="1:40" ht="12.75">
      <c r="A143" s="1" t="s">
        <v>138</v>
      </c>
      <c r="B143" s="3">
        <v>1269</v>
      </c>
      <c r="C143" s="4">
        <v>1269</v>
      </c>
      <c r="D143" s="18">
        <v>1269</v>
      </c>
      <c r="E143" s="5">
        <v>517.3779580092383</v>
      </c>
      <c r="F143" s="5">
        <v>961.1701661266828</v>
      </c>
      <c r="G143" s="5">
        <f t="shared" si="42"/>
        <v>1478.5481241359212</v>
      </c>
      <c r="H143" s="5">
        <v>639.5333050723981</v>
      </c>
      <c r="I143" s="6">
        <v>3062.468972622222</v>
      </c>
      <c r="J143" s="7">
        <v>3379216</v>
      </c>
      <c r="K143" s="7">
        <v>38133.6135</v>
      </c>
      <c r="L143" s="7">
        <v>382.1883</v>
      </c>
      <c r="M143" s="7">
        <v>0</v>
      </c>
      <c r="N143" s="7">
        <v>0</v>
      </c>
      <c r="O143" s="7">
        <v>0</v>
      </c>
      <c r="P143" s="7">
        <v>0</v>
      </c>
      <c r="Q143" s="7">
        <v>0</v>
      </c>
      <c r="R143" s="7">
        <v>0</v>
      </c>
      <c r="S143" s="7">
        <v>0</v>
      </c>
      <c r="T143" s="8">
        <v>0</v>
      </c>
      <c r="U143" s="22">
        <f t="shared" si="43"/>
        <v>0</v>
      </c>
      <c r="V143" s="23">
        <f t="shared" si="44"/>
        <v>2.687845333665357</v>
      </c>
      <c r="W143" s="23">
        <f t="shared" si="45"/>
        <v>3.886273126257599</v>
      </c>
      <c r="X143" s="23">
        <f t="shared" si="46"/>
        <v>-1.1984277925922422</v>
      </c>
      <c r="Y143" s="23">
        <f t="shared" si="47"/>
        <v>0.2818193538</v>
      </c>
      <c r="Z143" s="23">
        <f t="shared" si="48"/>
        <v>-0.9166084387922422</v>
      </c>
      <c r="AA143" s="25">
        <f t="shared" si="49"/>
        <v>-0.23585795671415333</v>
      </c>
      <c r="AB143" s="40">
        <f t="shared" si="60"/>
        <v>1</v>
      </c>
      <c r="AC143" s="23">
        <f t="shared" si="61"/>
        <v>-0.9166084387922422</v>
      </c>
      <c r="AD143" s="23"/>
      <c r="AE143" s="23">
        <f t="shared" si="50"/>
        <v>2.6267885973398775</v>
      </c>
      <c r="AF143" s="23">
        <f t="shared" si="51"/>
        <v>1.420243587239528</v>
      </c>
      <c r="AG143" s="23">
        <f t="shared" si="58"/>
        <v>4.047032184579406</v>
      </c>
      <c r="AH143" s="23">
        <f t="shared" si="52"/>
        <v>3.886273126257599</v>
      </c>
      <c r="AI143" s="23">
        <f t="shared" si="53"/>
        <v>0.1607590583218066</v>
      </c>
      <c r="AJ143" s="23">
        <f t="shared" si="59"/>
        <v>0.2818193538</v>
      </c>
      <c r="AK143" s="23">
        <f t="shared" si="54"/>
        <v>0.4425784121218066</v>
      </c>
      <c r="AL143" s="25">
        <f t="shared" si="55"/>
        <v>0.11388247756739642</v>
      </c>
      <c r="AM143" s="40" t="str">
        <f t="shared" si="56"/>
        <v>  </v>
      </c>
      <c r="AN143" s="23">
        <f t="shared" si="57"/>
        <v>0</v>
      </c>
    </row>
    <row r="144" spans="1:40" ht="12.75">
      <c r="A144" s="1" t="s">
        <v>139</v>
      </c>
      <c r="B144" s="3">
        <v>14336</v>
      </c>
      <c r="C144" s="4">
        <v>14336</v>
      </c>
      <c r="D144" s="18">
        <v>12766</v>
      </c>
      <c r="E144" s="5">
        <v>584.3958132080519</v>
      </c>
      <c r="F144" s="5">
        <v>1060.54980088671</v>
      </c>
      <c r="G144" s="5">
        <f t="shared" si="42"/>
        <v>1644.9456140947618</v>
      </c>
      <c r="H144" s="5">
        <v>643.9272298007194</v>
      </c>
      <c r="I144" s="6">
        <v>2820.210755555555</v>
      </c>
      <c r="J144" s="7">
        <v>127656709</v>
      </c>
      <c r="K144" s="7">
        <v>93064.2654</v>
      </c>
      <c r="L144" s="7">
        <v>7080</v>
      </c>
      <c r="M144" s="7">
        <v>6912000</v>
      </c>
      <c r="N144" s="7">
        <v>9899488.09240108</v>
      </c>
      <c r="O144" s="7">
        <v>0</v>
      </c>
      <c r="P144" s="7">
        <v>0</v>
      </c>
      <c r="Q144" s="7">
        <v>0</v>
      </c>
      <c r="R144" s="7">
        <v>0</v>
      </c>
      <c r="S144" s="7">
        <v>0</v>
      </c>
      <c r="T144" s="8">
        <v>0</v>
      </c>
      <c r="U144" s="22">
        <f t="shared" si="43"/>
        <v>0</v>
      </c>
      <c r="V144" s="23">
        <f t="shared" si="44"/>
        <v>29.219750725169714</v>
      </c>
      <c r="W144" s="23">
        <f t="shared" si="45"/>
        <v>36.00281050542221</v>
      </c>
      <c r="X144" s="23">
        <f t="shared" si="46"/>
        <v>-6.783059780252497</v>
      </c>
      <c r="Y144" s="23">
        <f t="shared" si="47"/>
        <v>26.10291540580108</v>
      </c>
      <c r="Z144" s="23">
        <f t="shared" si="48"/>
        <v>19.319855625548584</v>
      </c>
      <c r="AA144" s="25">
        <f t="shared" si="49"/>
        <v>0.5366207624996086</v>
      </c>
      <c r="AB144" s="40" t="str">
        <f t="shared" si="60"/>
        <v>  </v>
      </c>
      <c r="AC144" s="23">
        <f t="shared" si="61"/>
        <v>0</v>
      </c>
      <c r="AD144" s="23"/>
      <c r="AE144" s="23">
        <f t="shared" si="50"/>
        <v>29.39912599334722</v>
      </c>
      <c r="AF144" s="23">
        <f t="shared" si="51"/>
        <v>14.385656277362973</v>
      </c>
      <c r="AG144" s="23">
        <f t="shared" si="58"/>
        <v>43.784782270710195</v>
      </c>
      <c r="AH144" s="23">
        <f t="shared" si="52"/>
        <v>36.00281050542221</v>
      </c>
      <c r="AI144" s="23">
        <f t="shared" si="53"/>
        <v>7.7819717652879845</v>
      </c>
      <c r="AJ144" s="23">
        <f t="shared" si="59"/>
        <v>26.10291540580108</v>
      </c>
      <c r="AK144" s="23">
        <f t="shared" si="54"/>
        <v>33.88488717108906</v>
      </c>
      <c r="AL144" s="25">
        <f t="shared" si="55"/>
        <v>0.9411733888382359</v>
      </c>
      <c r="AM144" s="40" t="str">
        <f t="shared" si="56"/>
        <v>  </v>
      </c>
      <c r="AN144" s="23">
        <f t="shared" si="57"/>
        <v>0</v>
      </c>
    </row>
    <row r="145" spans="1:40" ht="12.75">
      <c r="A145" s="1" t="s">
        <v>140</v>
      </c>
      <c r="B145" s="3">
        <v>1930</v>
      </c>
      <c r="C145" s="4">
        <v>1930</v>
      </c>
      <c r="D145" s="18">
        <v>1930</v>
      </c>
      <c r="E145" s="5">
        <v>447.2057267215643</v>
      </c>
      <c r="F145" s="5">
        <v>903.832182926233</v>
      </c>
      <c r="G145" s="5">
        <f t="shared" si="42"/>
        <v>1351.0379096477973</v>
      </c>
      <c r="H145" s="5">
        <v>629.699699039456</v>
      </c>
      <c r="I145" s="6">
        <v>3000.5189274666664</v>
      </c>
      <c r="J145" s="7">
        <v>5315378</v>
      </c>
      <c r="K145" s="7">
        <v>38989.3971</v>
      </c>
      <c r="L145" s="7">
        <v>25.12</v>
      </c>
      <c r="M145" s="7">
        <v>0</v>
      </c>
      <c r="N145" s="7">
        <v>0</v>
      </c>
      <c r="O145" s="7">
        <v>0</v>
      </c>
      <c r="P145" s="7">
        <v>0</v>
      </c>
      <c r="Q145" s="7">
        <v>0</v>
      </c>
      <c r="R145" s="7">
        <v>0</v>
      </c>
      <c r="S145" s="7">
        <v>0</v>
      </c>
      <c r="T145" s="8">
        <v>0</v>
      </c>
      <c r="U145" s="22">
        <f t="shared" si="43"/>
        <v>0</v>
      </c>
      <c r="V145" s="23">
        <f t="shared" si="44"/>
        <v>3.8228235847663985</v>
      </c>
      <c r="W145" s="23">
        <f t="shared" si="45"/>
        <v>5.791001530010666</v>
      </c>
      <c r="X145" s="23">
        <f t="shared" si="46"/>
        <v>-1.9681779452442676</v>
      </c>
      <c r="Y145" s="23">
        <f t="shared" si="47"/>
        <v>0.42172173309999994</v>
      </c>
      <c r="Z145" s="23">
        <f t="shared" si="48"/>
        <v>-1.5464562121442675</v>
      </c>
      <c r="AA145" s="25">
        <f t="shared" si="49"/>
        <v>-0.2670446906515356</v>
      </c>
      <c r="AB145" s="40">
        <f t="shared" si="60"/>
        <v>1</v>
      </c>
      <c r="AC145" s="23">
        <f t="shared" si="61"/>
        <v>-1.5464562121442675</v>
      </c>
      <c r="AD145" s="23"/>
      <c r="AE145" s="23">
        <f t="shared" si="50"/>
        <v>3.6505044318683484</v>
      </c>
      <c r="AF145" s="23">
        <f t="shared" si="51"/>
        <v>2.1268107335057627</v>
      </c>
      <c r="AG145" s="23">
        <f t="shared" si="58"/>
        <v>5.777315165374111</v>
      </c>
      <c r="AH145" s="23">
        <f t="shared" si="52"/>
        <v>5.791001530010666</v>
      </c>
      <c r="AI145" s="23">
        <f t="shared" si="53"/>
        <v>-0.013686364636555481</v>
      </c>
      <c r="AJ145" s="23">
        <f t="shared" si="59"/>
        <v>0.42172173309999994</v>
      </c>
      <c r="AK145" s="23">
        <f t="shared" si="54"/>
        <v>0.40803536846344446</v>
      </c>
      <c r="AL145" s="25">
        <f t="shared" si="55"/>
        <v>0.07046024186816144</v>
      </c>
      <c r="AM145" s="40" t="str">
        <f t="shared" si="56"/>
        <v>  </v>
      </c>
      <c r="AN145" s="23">
        <f t="shared" si="57"/>
        <v>0</v>
      </c>
    </row>
    <row r="146" spans="1:40" ht="12.75">
      <c r="A146" s="1" t="s">
        <v>141</v>
      </c>
      <c r="B146" s="3">
        <v>7952</v>
      </c>
      <c r="C146" s="4">
        <v>7955</v>
      </c>
      <c r="D146" s="18">
        <v>7952</v>
      </c>
      <c r="E146" s="5">
        <v>548.8240064885504</v>
      </c>
      <c r="F146" s="5">
        <v>1084.7081559079127</v>
      </c>
      <c r="G146" s="5">
        <f t="shared" si="42"/>
        <v>1633.532162396463</v>
      </c>
      <c r="H146" s="5">
        <v>675.37640582129</v>
      </c>
      <c r="I146" s="6">
        <v>4015.5186979555547</v>
      </c>
      <c r="J146" s="7">
        <v>33124207</v>
      </c>
      <c r="K146" s="7">
        <v>51280.8995</v>
      </c>
      <c r="L146" s="7">
        <v>15133.6719</v>
      </c>
      <c r="M146" s="7">
        <v>0</v>
      </c>
      <c r="N146" s="7">
        <v>0</v>
      </c>
      <c r="O146" s="7">
        <v>0</v>
      </c>
      <c r="P146" s="7">
        <v>0</v>
      </c>
      <c r="Q146" s="7">
        <v>0</v>
      </c>
      <c r="R146" s="7">
        <v>0</v>
      </c>
      <c r="S146" s="7">
        <v>0</v>
      </c>
      <c r="T146" s="8">
        <v>0</v>
      </c>
      <c r="U146" s="22">
        <f t="shared" si="43"/>
        <v>0</v>
      </c>
      <c r="V146" s="23">
        <f t="shared" si="44"/>
        <v>18.36044093446757</v>
      </c>
      <c r="W146" s="23">
        <f t="shared" si="45"/>
        <v>31.93140468614257</v>
      </c>
      <c r="X146" s="23">
        <f t="shared" si="46"/>
        <v>-13.570963751675002</v>
      </c>
      <c r="Y146" s="23">
        <f t="shared" si="47"/>
        <v>2.4513574753999996</v>
      </c>
      <c r="Z146" s="23">
        <f t="shared" si="48"/>
        <v>-11.119606276275002</v>
      </c>
      <c r="AA146" s="25">
        <f t="shared" si="49"/>
        <v>-0.3482341721440345</v>
      </c>
      <c r="AB146" s="40">
        <f t="shared" si="60"/>
        <v>1</v>
      </c>
      <c r="AC146" s="23">
        <f t="shared" si="61"/>
        <v>-11.119606276275002</v>
      </c>
      <c r="AD146" s="23"/>
      <c r="AE146" s="23">
        <f t="shared" si="50"/>
        <v>18.185786857527344</v>
      </c>
      <c r="AF146" s="23">
        <f t="shared" si="51"/>
        <v>9.39853806340907</v>
      </c>
      <c r="AG146" s="23">
        <f t="shared" si="58"/>
        <v>27.584324920936414</v>
      </c>
      <c r="AH146" s="23">
        <f t="shared" si="52"/>
        <v>31.93140468614257</v>
      </c>
      <c r="AI146" s="23">
        <f t="shared" si="53"/>
        <v>-4.347079765206157</v>
      </c>
      <c r="AJ146" s="23">
        <f t="shared" si="59"/>
        <v>2.4513574753999996</v>
      </c>
      <c r="AK146" s="23">
        <f t="shared" si="54"/>
        <v>-1.8957222898061574</v>
      </c>
      <c r="AL146" s="25">
        <f t="shared" si="55"/>
        <v>-0.05936858426490875</v>
      </c>
      <c r="AM146" s="40">
        <f t="shared" si="56"/>
        <v>1</v>
      </c>
      <c r="AN146" s="23">
        <f t="shared" si="57"/>
        <v>-1.8957222898061574</v>
      </c>
    </row>
    <row r="147" spans="1:40" ht="12.75">
      <c r="A147" s="1" t="s">
        <v>142</v>
      </c>
      <c r="B147" s="3">
        <v>0</v>
      </c>
      <c r="C147" s="4">
        <v>0</v>
      </c>
      <c r="D147" s="18">
        <v>0</v>
      </c>
      <c r="E147" s="5">
        <v>0</v>
      </c>
      <c r="F147" s="5">
        <v>0</v>
      </c>
      <c r="G147" s="5">
        <f t="shared" si="42"/>
        <v>0</v>
      </c>
      <c r="H147" s="5">
        <v>0</v>
      </c>
      <c r="I147" s="6">
        <v>0</v>
      </c>
      <c r="J147" s="7">
        <v>0</v>
      </c>
      <c r="K147" s="7">
        <v>0</v>
      </c>
      <c r="L147" s="7">
        <v>0</v>
      </c>
      <c r="M147" s="7">
        <v>0</v>
      </c>
      <c r="N147" s="7">
        <v>0</v>
      </c>
      <c r="O147" s="7">
        <v>0</v>
      </c>
      <c r="P147" s="7">
        <v>0</v>
      </c>
      <c r="Q147" s="7">
        <v>0</v>
      </c>
      <c r="R147" s="7">
        <v>0</v>
      </c>
      <c r="S147" s="7">
        <v>0</v>
      </c>
      <c r="T147" s="8">
        <v>0</v>
      </c>
      <c r="U147" s="22">
        <f t="shared" si="43"/>
        <v>0</v>
      </c>
      <c r="V147" s="23">
        <f t="shared" si="44"/>
        <v>0</v>
      </c>
      <c r="W147" s="23">
        <f t="shared" si="45"/>
        <v>0</v>
      </c>
      <c r="X147" s="23">
        <f t="shared" si="46"/>
        <v>0</v>
      </c>
      <c r="Y147" s="23">
        <f t="shared" si="47"/>
        <v>0</v>
      </c>
      <c r="Z147" s="23">
        <f t="shared" si="48"/>
        <v>0</v>
      </c>
      <c r="AA147" s="25"/>
      <c r="AB147" s="40" t="str">
        <f t="shared" si="60"/>
        <v>  </v>
      </c>
      <c r="AC147" s="23">
        <f t="shared" si="61"/>
        <v>0</v>
      </c>
      <c r="AD147" s="23"/>
      <c r="AE147" s="23">
        <f t="shared" si="50"/>
        <v>0</v>
      </c>
      <c r="AF147" s="23">
        <f t="shared" si="51"/>
        <v>0</v>
      </c>
      <c r="AG147" s="23">
        <f t="shared" si="58"/>
        <v>0</v>
      </c>
      <c r="AH147" s="23">
        <f t="shared" si="52"/>
        <v>0</v>
      </c>
      <c r="AI147" s="23">
        <f t="shared" si="53"/>
        <v>0</v>
      </c>
      <c r="AJ147" s="23">
        <f t="shared" si="59"/>
        <v>0</v>
      </c>
      <c r="AK147" s="23">
        <f t="shared" si="54"/>
        <v>0</v>
      </c>
      <c r="AL147" s="25"/>
      <c r="AM147" s="40" t="str">
        <f t="shared" si="56"/>
        <v>  </v>
      </c>
      <c r="AN147" s="23">
        <f t="shared" si="57"/>
        <v>0</v>
      </c>
    </row>
    <row r="148" spans="1:40" ht="12.75">
      <c r="A148" s="1" t="s">
        <v>143</v>
      </c>
      <c r="B148" s="3">
        <v>15313</v>
      </c>
      <c r="C148" s="4">
        <v>15317</v>
      </c>
      <c r="D148" s="18">
        <v>15313</v>
      </c>
      <c r="E148" s="5">
        <v>576.834112647727</v>
      </c>
      <c r="F148" s="5">
        <v>974.75</v>
      </c>
      <c r="G148" s="5">
        <f t="shared" si="42"/>
        <v>1551.5841126477271</v>
      </c>
      <c r="H148" s="5">
        <v>630.1095256525509</v>
      </c>
      <c r="I148" s="6">
        <v>2657.3169329777775</v>
      </c>
      <c r="J148" s="7">
        <v>85294296</v>
      </c>
      <c r="K148" s="7">
        <v>74340.0788</v>
      </c>
      <c r="L148" s="7">
        <v>7835.239100000001</v>
      </c>
      <c r="M148" s="7">
        <v>0</v>
      </c>
      <c r="N148" s="7">
        <v>0</v>
      </c>
      <c r="O148" s="7">
        <v>0</v>
      </c>
      <c r="P148" s="7">
        <v>0</v>
      </c>
      <c r="Q148" s="7">
        <v>0</v>
      </c>
      <c r="R148" s="7">
        <v>0</v>
      </c>
      <c r="S148" s="7">
        <v>0</v>
      </c>
      <c r="T148" s="8">
        <v>0</v>
      </c>
      <c r="U148" s="22">
        <f t="shared" si="43"/>
        <v>0</v>
      </c>
      <c r="V148" s="23">
        <f t="shared" si="44"/>
        <v>33.408274683292156</v>
      </c>
      <c r="W148" s="23">
        <f t="shared" si="45"/>
        <v>40.69149419468871</v>
      </c>
      <c r="X148" s="23">
        <f t="shared" si="46"/>
        <v>-7.2832195113965525</v>
      </c>
      <c r="Y148" s="23">
        <f t="shared" si="47"/>
        <v>6.2233646299</v>
      </c>
      <c r="Z148" s="23">
        <f t="shared" si="48"/>
        <v>-1.0598548814965527</v>
      </c>
      <c r="AA148" s="25">
        <f t="shared" si="49"/>
        <v>-0.026046103798146866</v>
      </c>
      <c r="AB148" s="40">
        <f t="shared" si="60"/>
        <v>1</v>
      </c>
      <c r="AC148" s="23">
        <f t="shared" si="61"/>
        <v>-1.0598548814965527</v>
      </c>
      <c r="AD148" s="23"/>
      <c r="AE148" s="23">
        <f t="shared" si="50"/>
        <v>33.26317052376451</v>
      </c>
      <c r="AF148" s="23">
        <f t="shared" si="51"/>
        <v>16.88551754105565</v>
      </c>
      <c r="AG148" s="23">
        <f t="shared" si="58"/>
        <v>50.148688064820156</v>
      </c>
      <c r="AH148" s="23">
        <f t="shared" si="52"/>
        <v>40.69149419468871</v>
      </c>
      <c r="AI148" s="23">
        <f t="shared" si="53"/>
        <v>9.457193870131448</v>
      </c>
      <c r="AJ148" s="23">
        <f t="shared" si="59"/>
        <v>6.2233646299</v>
      </c>
      <c r="AK148" s="23">
        <f t="shared" si="54"/>
        <v>15.680558500031449</v>
      </c>
      <c r="AL148" s="25">
        <f t="shared" si="55"/>
        <v>0.3853522415521956</v>
      </c>
      <c r="AM148" s="40" t="str">
        <f t="shared" si="56"/>
        <v>  </v>
      </c>
      <c r="AN148" s="23">
        <f t="shared" si="57"/>
        <v>0</v>
      </c>
    </row>
    <row r="149" spans="1:40" ht="12.75">
      <c r="A149" s="1" t="s">
        <v>144</v>
      </c>
      <c r="B149" s="3">
        <v>4648</v>
      </c>
      <c r="C149" s="4">
        <v>4648</v>
      </c>
      <c r="D149" s="18">
        <v>4648</v>
      </c>
      <c r="E149" s="5">
        <v>479.70220568672437</v>
      </c>
      <c r="F149" s="5">
        <v>964.01</v>
      </c>
      <c r="G149" s="5">
        <f t="shared" si="42"/>
        <v>1443.7122056867242</v>
      </c>
      <c r="H149" s="5">
        <v>676.6290670476269</v>
      </c>
      <c r="I149" s="6">
        <v>3349.371902933333</v>
      </c>
      <c r="J149" s="7">
        <v>35634905.625</v>
      </c>
      <c r="K149" s="7">
        <v>52390.6283</v>
      </c>
      <c r="L149" s="7">
        <v>2320.2764</v>
      </c>
      <c r="M149" s="7">
        <v>0</v>
      </c>
      <c r="N149" s="7">
        <v>0</v>
      </c>
      <c r="O149" s="7">
        <v>0</v>
      </c>
      <c r="P149" s="7">
        <v>0</v>
      </c>
      <c r="Q149" s="7">
        <v>0</v>
      </c>
      <c r="R149" s="7">
        <v>0</v>
      </c>
      <c r="S149" s="7">
        <v>0</v>
      </c>
      <c r="T149" s="8">
        <v>0</v>
      </c>
      <c r="U149" s="22">
        <f t="shared" si="43"/>
        <v>0</v>
      </c>
      <c r="V149" s="23">
        <f t="shared" si="44"/>
        <v>9.855346235669264</v>
      </c>
      <c r="W149" s="23">
        <f t="shared" si="45"/>
        <v>15.567880604834132</v>
      </c>
      <c r="X149" s="23">
        <f t="shared" si="46"/>
        <v>-5.712534369164867</v>
      </c>
      <c r="Y149" s="23">
        <f t="shared" si="47"/>
        <v>2.6204241096999996</v>
      </c>
      <c r="Z149" s="23">
        <f t="shared" si="48"/>
        <v>-3.0921102594648677</v>
      </c>
      <c r="AA149" s="25">
        <f t="shared" si="49"/>
        <v>-0.19862114426190466</v>
      </c>
      <c r="AB149" s="40">
        <f t="shared" si="60"/>
        <v>1</v>
      </c>
      <c r="AC149" s="23">
        <f t="shared" si="61"/>
        <v>-3.0921102594648677</v>
      </c>
      <c r="AD149" s="23"/>
      <c r="AE149" s="23">
        <f t="shared" si="50"/>
        <v>9.394524064844651</v>
      </c>
      <c r="AF149" s="23">
        <f t="shared" si="51"/>
        <v>5.503700831365397</v>
      </c>
      <c r="AG149" s="23">
        <f t="shared" si="58"/>
        <v>14.89822489621005</v>
      </c>
      <c r="AH149" s="23">
        <f t="shared" si="52"/>
        <v>15.567880604834132</v>
      </c>
      <c r="AI149" s="23">
        <f t="shared" si="53"/>
        <v>-0.6696557086240826</v>
      </c>
      <c r="AJ149" s="23">
        <f t="shared" si="59"/>
        <v>2.6204241096999996</v>
      </c>
      <c r="AK149" s="23">
        <f t="shared" si="54"/>
        <v>1.950768401075917</v>
      </c>
      <c r="AL149" s="25">
        <f t="shared" si="55"/>
        <v>0.1253072560480818</v>
      </c>
      <c r="AM149" s="40" t="str">
        <f t="shared" si="56"/>
        <v>  </v>
      </c>
      <c r="AN149" s="23">
        <f t="shared" si="57"/>
        <v>0</v>
      </c>
    </row>
    <row r="150" spans="1:40" ht="12.75">
      <c r="A150" s="1" t="s">
        <v>145</v>
      </c>
      <c r="B150" s="3">
        <v>15339</v>
      </c>
      <c r="C150" s="4">
        <v>15339</v>
      </c>
      <c r="D150" s="18">
        <v>15339</v>
      </c>
      <c r="E150" s="5">
        <v>724.6753545700919</v>
      </c>
      <c r="F150" s="5">
        <v>1163.7033075769575</v>
      </c>
      <c r="G150" s="5">
        <f t="shared" si="42"/>
        <v>1888.3786621470495</v>
      </c>
      <c r="H150" s="5">
        <v>702.1619142260852</v>
      </c>
      <c r="I150" s="6">
        <v>3238.584137244444</v>
      </c>
      <c r="J150" s="7">
        <v>83528072</v>
      </c>
      <c r="K150" s="7">
        <v>73559.4078</v>
      </c>
      <c r="L150" s="7">
        <v>5162.41</v>
      </c>
      <c r="M150" s="7">
        <v>0</v>
      </c>
      <c r="N150" s="7">
        <v>0</v>
      </c>
      <c r="O150" s="7">
        <v>0</v>
      </c>
      <c r="P150" s="7">
        <v>0</v>
      </c>
      <c r="Q150" s="7">
        <v>0</v>
      </c>
      <c r="R150" s="7">
        <v>0</v>
      </c>
      <c r="S150" s="7">
        <v>0</v>
      </c>
      <c r="T150" s="8">
        <v>0</v>
      </c>
      <c r="U150" s="22">
        <f t="shared" si="43"/>
        <v>0</v>
      </c>
      <c r="V150" s="23">
        <f t="shared" si="44"/>
        <v>39.73630190098751</v>
      </c>
      <c r="W150" s="23">
        <f t="shared" si="45"/>
        <v>49.676642081192526</v>
      </c>
      <c r="X150" s="23">
        <f t="shared" si="46"/>
        <v>-9.940340180205013</v>
      </c>
      <c r="Y150" s="23">
        <f t="shared" si="47"/>
        <v>6.0927430018</v>
      </c>
      <c r="Z150" s="23">
        <f t="shared" si="48"/>
        <v>-3.847597178405013</v>
      </c>
      <c r="AA150" s="25">
        <f t="shared" si="49"/>
        <v>-0.07745284337287575</v>
      </c>
      <c r="AB150" s="40">
        <f t="shared" si="60"/>
        <v>1</v>
      </c>
      <c r="AC150" s="23">
        <f t="shared" si="61"/>
        <v>-3.847597178405013</v>
      </c>
      <c r="AD150" s="23"/>
      <c r="AE150" s="23">
        <f t="shared" si="50"/>
        <v>40.55217641814303</v>
      </c>
      <c r="AF150" s="23">
        <f t="shared" si="51"/>
        <v>18.848307804049362</v>
      </c>
      <c r="AG150" s="23">
        <f t="shared" si="58"/>
        <v>59.40048422219239</v>
      </c>
      <c r="AH150" s="23">
        <f t="shared" si="52"/>
        <v>49.676642081192526</v>
      </c>
      <c r="AI150" s="23">
        <f t="shared" si="53"/>
        <v>9.723842140999864</v>
      </c>
      <c r="AJ150" s="23">
        <f t="shared" si="59"/>
        <v>6.0927430018</v>
      </c>
      <c r="AK150" s="23">
        <f t="shared" si="54"/>
        <v>15.816585142799862</v>
      </c>
      <c r="AL150" s="25">
        <f t="shared" si="55"/>
        <v>0.31839078649778524</v>
      </c>
      <c r="AM150" s="40" t="str">
        <f t="shared" si="56"/>
        <v>  </v>
      </c>
      <c r="AN150" s="23">
        <f t="shared" si="57"/>
        <v>0</v>
      </c>
    </row>
    <row r="151" spans="1:40" ht="12.75">
      <c r="A151" s="1" t="s">
        <v>146</v>
      </c>
      <c r="B151" s="3">
        <v>0</v>
      </c>
      <c r="C151" s="4">
        <v>0</v>
      </c>
      <c r="D151" s="18">
        <v>0</v>
      </c>
      <c r="E151" s="5">
        <v>0</v>
      </c>
      <c r="F151" s="5">
        <v>0</v>
      </c>
      <c r="G151" s="5">
        <f t="shared" si="42"/>
        <v>0</v>
      </c>
      <c r="H151" s="5">
        <v>0</v>
      </c>
      <c r="I151" s="6">
        <v>0</v>
      </c>
      <c r="J151" s="7">
        <v>0</v>
      </c>
      <c r="K151" s="7">
        <v>0</v>
      </c>
      <c r="L151" s="7">
        <v>0</v>
      </c>
      <c r="M151" s="7">
        <v>0</v>
      </c>
      <c r="N151" s="7">
        <v>0</v>
      </c>
      <c r="O151" s="7">
        <v>0</v>
      </c>
      <c r="P151" s="7">
        <v>0</v>
      </c>
      <c r="Q151" s="7">
        <v>0</v>
      </c>
      <c r="R151" s="7">
        <v>0</v>
      </c>
      <c r="S151" s="7">
        <v>0</v>
      </c>
      <c r="T151" s="8">
        <v>0</v>
      </c>
      <c r="U151" s="22">
        <f t="shared" si="43"/>
        <v>0</v>
      </c>
      <c r="V151" s="23">
        <f t="shared" si="44"/>
        <v>0</v>
      </c>
      <c r="W151" s="23">
        <f t="shared" si="45"/>
        <v>0</v>
      </c>
      <c r="X151" s="23">
        <f t="shared" si="46"/>
        <v>0</v>
      </c>
      <c r="Y151" s="23">
        <f t="shared" si="47"/>
        <v>0</v>
      </c>
      <c r="Z151" s="23">
        <f t="shared" si="48"/>
        <v>0</v>
      </c>
      <c r="AA151" s="25"/>
      <c r="AB151" s="40" t="str">
        <f t="shared" si="60"/>
        <v>  </v>
      </c>
      <c r="AC151" s="23">
        <f t="shared" si="61"/>
        <v>0</v>
      </c>
      <c r="AD151" s="23"/>
      <c r="AE151" s="23">
        <f t="shared" si="50"/>
        <v>0</v>
      </c>
      <c r="AF151" s="23">
        <f t="shared" si="51"/>
        <v>0</v>
      </c>
      <c r="AG151" s="23">
        <f t="shared" si="58"/>
        <v>0</v>
      </c>
      <c r="AH151" s="23">
        <f t="shared" si="52"/>
        <v>0</v>
      </c>
      <c r="AI151" s="23">
        <f t="shared" si="53"/>
        <v>0</v>
      </c>
      <c r="AJ151" s="23">
        <f t="shared" si="59"/>
        <v>0</v>
      </c>
      <c r="AK151" s="23">
        <f t="shared" si="54"/>
        <v>0</v>
      </c>
      <c r="AL151" s="25"/>
      <c r="AM151" s="40" t="str">
        <f t="shared" si="56"/>
        <v>  </v>
      </c>
      <c r="AN151" s="23">
        <f t="shared" si="57"/>
        <v>0</v>
      </c>
    </row>
    <row r="152" spans="1:40" ht="12.75">
      <c r="A152" s="1" t="s">
        <v>147</v>
      </c>
      <c r="B152" s="3">
        <v>7421</v>
      </c>
      <c r="C152" s="4">
        <v>7426.88</v>
      </c>
      <c r="D152" s="18">
        <v>6071</v>
      </c>
      <c r="E152" s="5">
        <v>608.7394049262597</v>
      </c>
      <c r="F152" s="5">
        <v>1090.06</v>
      </c>
      <c r="G152" s="5">
        <f t="shared" si="42"/>
        <v>1698.7994049262597</v>
      </c>
      <c r="H152" s="5">
        <v>723.1496131922535</v>
      </c>
      <c r="I152" s="6">
        <v>3930.695856533333</v>
      </c>
      <c r="J152" s="7">
        <v>54169647</v>
      </c>
      <c r="K152" s="7">
        <v>60582.984</v>
      </c>
      <c r="L152" s="7">
        <v>10150.5547</v>
      </c>
      <c r="M152" s="7">
        <v>0</v>
      </c>
      <c r="N152" s="7">
        <v>3997107.2113072565</v>
      </c>
      <c r="O152" s="7">
        <v>0</v>
      </c>
      <c r="P152" s="7">
        <v>0</v>
      </c>
      <c r="Q152" s="7">
        <v>0</v>
      </c>
      <c r="R152" s="7">
        <v>550615</v>
      </c>
      <c r="S152" s="7">
        <v>0</v>
      </c>
      <c r="T152" s="8">
        <v>0</v>
      </c>
      <c r="U152" s="22">
        <f t="shared" si="43"/>
        <v>550615</v>
      </c>
      <c r="V152" s="23">
        <f t="shared" si="44"/>
        <v>14.703652488997495</v>
      </c>
      <c r="W152" s="23">
        <f t="shared" si="45"/>
        <v>23.863254545013863</v>
      </c>
      <c r="X152" s="23">
        <f t="shared" si="46"/>
        <v>-9.159602056016368</v>
      </c>
      <c r="Y152" s="23">
        <f t="shared" si="47"/>
        <v>8.518670334007256</v>
      </c>
      <c r="Z152" s="23">
        <f t="shared" si="48"/>
        <v>-0.6409317220091122</v>
      </c>
      <c r="AA152" s="25">
        <f t="shared" si="49"/>
        <v>-0.026858520944831998</v>
      </c>
      <c r="AB152" s="40">
        <f t="shared" si="60"/>
        <v>1</v>
      </c>
      <c r="AC152" s="23">
        <f t="shared" si="61"/>
        <v>-0.6409317220091122</v>
      </c>
      <c r="AD152" s="23"/>
      <c r="AE152" s="23">
        <f t="shared" si="50"/>
        <v>14.438775662230249</v>
      </c>
      <c r="AF152" s="23">
        <f t="shared" si="51"/>
        <v>7.682922277957798</v>
      </c>
      <c r="AG152" s="23">
        <f t="shared" si="58"/>
        <v>22.121697940188046</v>
      </c>
      <c r="AH152" s="23">
        <f t="shared" si="52"/>
        <v>23.863254545013863</v>
      </c>
      <c r="AI152" s="23">
        <f t="shared" si="53"/>
        <v>-1.741556604825817</v>
      </c>
      <c r="AJ152" s="23">
        <f t="shared" si="59"/>
        <v>8.518670334007256</v>
      </c>
      <c r="AK152" s="23">
        <f t="shared" si="54"/>
        <v>6.777113729181439</v>
      </c>
      <c r="AL152" s="25">
        <f t="shared" si="55"/>
        <v>0.28399788119418484</v>
      </c>
      <c r="AM152" s="40" t="str">
        <f t="shared" si="56"/>
        <v>  </v>
      </c>
      <c r="AN152" s="23">
        <f t="shared" si="57"/>
        <v>0</v>
      </c>
    </row>
    <row r="153" spans="1:40" ht="12.75">
      <c r="A153" s="1" t="s">
        <v>148</v>
      </c>
      <c r="B153" s="3">
        <v>4718</v>
      </c>
      <c r="C153" s="4">
        <v>4718</v>
      </c>
      <c r="D153" s="18">
        <v>4718</v>
      </c>
      <c r="E153" s="5">
        <v>682.5114849831967</v>
      </c>
      <c r="F153" s="5">
        <v>1149.77</v>
      </c>
      <c r="G153" s="5">
        <f t="shared" si="42"/>
        <v>1832.2814849831966</v>
      </c>
      <c r="H153" s="5">
        <v>740.802648861381</v>
      </c>
      <c r="I153" s="6">
        <v>3987.7344808888874</v>
      </c>
      <c r="J153" s="7">
        <v>33385547.7245</v>
      </c>
      <c r="K153" s="7">
        <v>51396.4121</v>
      </c>
      <c r="L153" s="7">
        <v>54917.7785</v>
      </c>
      <c r="M153" s="7">
        <v>0</v>
      </c>
      <c r="N153" s="7">
        <v>0</v>
      </c>
      <c r="O153" s="7">
        <v>0</v>
      </c>
      <c r="P153" s="7">
        <v>0</v>
      </c>
      <c r="Q153" s="7">
        <v>0</v>
      </c>
      <c r="R153" s="7">
        <v>0</v>
      </c>
      <c r="S153" s="7">
        <v>0</v>
      </c>
      <c r="T153" s="8">
        <v>0</v>
      </c>
      <c r="U153" s="22">
        <f t="shared" si="43"/>
        <v>0</v>
      </c>
      <c r="V153" s="23">
        <f t="shared" si="44"/>
        <v>12.139810943478716</v>
      </c>
      <c r="W153" s="23">
        <f t="shared" si="45"/>
        <v>18.81413128083377</v>
      </c>
      <c r="X153" s="23">
        <f t="shared" si="46"/>
        <v>-6.674320337355054</v>
      </c>
      <c r="Y153" s="23">
        <f t="shared" si="47"/>
        <v>2.510073626764</v>
      </c>
      <c r="Z153" s="23">
        <f t="shared" si="48"/>
        <v>-4.164246710591054</v>
      </c>
      <c r="AA153" s="25">
        <f t="shared" si="49"/>
        <v>-0.22133611424478752</v>
      </c>
      <c r="AB153" s="40">
        <f t="shared" si="60"/>
        <v>1</v>
      </c>
      <c r="AC153" s="23">
        <f t="shared" si="61"/>
        <v>-4.164246710591054</v>
      </c>
      <c r="AD153" s="23"/>
      <c r="AE153" s="23">
        <f t="shared" si="50"/>
        <v>12.10258566461101</v>
      </c>
      <c r="AF153" s="23">
        <f t="shared" si="51"/>
        <v>6.116437070323992</v>
      </c>
      <c r="AG153" s="23">
        <f t="shared" si="58"/>
        <v>18.219022734935002</v>
      </c>
      <c r="AH153" s="23">
        <f t="shared" si="52"/>
        <v>18.81413128083377</v>
      </c>
      <c r="AI153" s="23">
        <f t="shared" si="53"/>
        <v>-0.5951085458987677</v>
      </c>
      <c r="AJ153" s="23">
        <f t="shared" si="59"/>
        <v>2.510073626764</v>
      </c>
      <c r="AK153" s="23">
        <f t="shared" si="54"/>
        <v>1.9149650808652323</v>
      </c>
      <c r="AL153" s="25">
        <f t="shared" si="55"/>
        <v>0.10178333786880903</v>
      </c>
      <c r="AM153" s="40" t="str">
        <f t="shared" si="56"/>
        <v>  </v>
      </c>
      <c r="AN153" s="23">
        <f t="shared" si="57"/>
        <v>0</v>
      </c>
    </row>
    <row r="154" spans="1:40" ht="12.75">
      <c r="A154" s="1" t="s">
        <v>149</v>
      </c>
      <c r="B154" s="3">
        <v>6114</v>
      </c>
      <c r="C154" s="4">
        <v>6114</v>
      </c>
      <c r="D154" s="18">
        <v>6114</v>
      </c>
      <c r="E154" s="5">
        <v>486.7138544180539</v>
      </c>
      <c r="F154" s="5">
        <v>965.3294190458103</v>
      </c>
      <c r="G154" s="5">
        <f t="shared" si="42"/>
        <v>1452.0432734638641</v>
      </c>
      <c r="H154" s="5">
        <v>653.6607975809602</v>
      </c>
      <c r="I154" s="6">
        <v>3005.4473695999995</v>
      </c>
      <c r="J154" s="7">
        <v>-6620413</v>
      </c>
      <c r="K154" s="7">
        <v>0</v>
      </c>
      <c r="L154" s="7">
        <v>6304.4878</v>
      </c>
      <c r="M154" s="7">
        <v>0</v>
      </c>
      <c r="N154" s="7">
        <v>0</v>
      </c>
      <c r="O154" s="7">
        <v>0</v>
      </c>
      <c r="P154" s="7">
        <v>0</v>
      </c>
      <c r="Q154" s="7">
        <v>94</v>
      </c>
      <c r="R154" s="7">
        <v>0</v>
      </c>
      <c r="S154" s="7">
        <v>0</v>
      </c>
      <c r="T154" s="8">
        <v>0</v>
      </c>
      <c r="U154" s="22">
        <f t="shared" si="43"/>
        <v>94</v>
      </c>
      <c r="V154" s="23">
        <f t="shared" si="44"/>
        <v>12.874274690368058</v>
      </c>
      <c r="W154" s="23">
        <f t="shared" si="45"/>
        <v>18.375305217734397</v>
      </c>
      <c r="X154" s="23">
        <f t="shared" si="46"/>
        <v>-5.501030527366339</v>
      </c>
      <c r="Y154" s="23">
        <f t="shared" si="47"/>
        <v>-0.4702712482</v>
      </c>
      <c r="Z154" s="23">
        <f t="shared" si="48"/>
        <v>-5.971301775566339</v>
      </c>
      <c r="AA154" s="25">
        <f t="shared" si="49"/>
        <v>-0.32496340631138515</v>
      </c>
      <c r="AB154" s="40">
        <f t="shared" si="60"/>
        <v>1</v>
      </c>
      <c r="AC154" s="23">
        <f t="shared" si="61"/>
        <v>-5.971301775566339</v>
      </c>
      <c r="AD154" s="23"/>
      <c r="AE154" s="23">
        <f t="shared" si="50"/>
        <v>12.428909603541289</v>
      </c>
      <c r="AF154" s="23">
        <f t="shared" si="51"/>
        <v>6.993843703717484</v>
      </c>
      <c r="AG154" s="23">
        <f t="shared" si="58"/>
        <v>19.422753307258773</v>
      </c>
      <c r="AH154" s="23">
        <f t="shared" si="52"/>
        <v>18.375305217734397</v>
      </c>
      <c r="AI154" s="23">
        <f t="shared" si="53"/>
        <v>1.0474480895243765</v>
      </c>
      <c r="AJ154" s="23">
        <f t="shared" si="59"/>
        <v>-0.4702712482</v>
      </c>
      <c r="AK154" s="23">
        <f t="shared" si="54"/>
        <v>0.5771768413243765</v>
      </c>
      <c r="AL154" s="25">
        <f t="shared" si="55"/>
        <v>0.031410462818725365</v>
      </c>
      <c r="AM154" s="40" t="str">
        <f t="shared" si="56"/>
        <v>  </v>
      </c>
      <c r="AN154" s="23">
        <f t="shared" si="57"/>
        <v>0</v>
      </c>
    </row>
    <row r="155" spans="1:40" ht="12.75">
      <c r="A155" s="1" t="s">
        <v>150</v>
      </c>
      <c r="B155" s="3">
        <v>1174</v>
      </c>
      <c r="C155" s="4">
        <v>1176</v>
      </c>
      <c r="D155" s="18">
        <v>1174</v>
      </c>
      <c r="E155" s="5">
        <v>445.2371730810555</v>
      </c>
      <c r="F155" s="5">
        <v>874.2370762171952</v>
      </c>
      <c r="G155" s="5">
        <f t="shared" si="42"/>
        <v>1319.4742492982507</v>
      </c>
      <c r="H155" s="5">
        <v>627.9558697557666</v>
      </c>
      <c r="I155" s="6">
        <v>2895.348675555555</v>
      </c>
      <c r="J155" s="7">
        <v>6220421</v>
      </c>
      <c r="K155" s="7">
        <v>39389.4261</v>
      </c>
      <c r="L155" s="7">
        <v>1232.2076</v>
      </c>
      <c r="M155" s="7">
        <v>0</v>
      </c>
      <c r="N155" s="7">
        <v>0</v>
      </c>
      <c r="O155" s="7">
        <v>0</v>
      </c>
      <c r="P155" s="7">
        <v>0</v>
      </c>
      <c r="Q155" s="7">
        <v>0</v>
      </c>
      <c r="R155" s="7">
        <v>0</v>
      </c>
      <c r="S155" s="7">
        <v>0</v>
      </c>
      <c r="T155" s="8">
        <v>0</v>
      </c>
      <c r="U155" s="22">
        <f t="shared" si="43"/>
        <v>0</v>
      </c>
      <c r="V155" s="23">
        <f t="shared" si="44"/>
        <v>2.2862829597694163</v>
      </c>
      <c r="W155" s="23">
        <f t="shared" si="45"/>
        <v>3.399139345102222</v>
      </c>
      <c r="X155" s="23">
        <f t="shared" si="46"/>
        <v>-1.1128563853328055</v>
      </c>
      <c r="Y155" s="23">
        <f t="shared" si="47"/>
        <v>0.4884919457</v>
      </c>
      <c r="Z155" s="23">
        <f t="shared" si="48"/>
        <v>-0.6243644396328055</v>
      </c>
      <c r="AA155" s="25">
        <f t="shared" si="49"/>
        <v>-0.183683096290961</v>
      </c>
      <c r="AB155" s="40">
        <f t="shared" si="60"/>
        <v>1</v>
      </c>
      <c r="AC155" s="23">
        <f t="shared" si="61"/>
        <v>-0.6243644396328055</v>
      </c>
      <c r="AD155" s="23"/>
      <c r="AE155" s="23">
        <f t="shared" si="50"/>
        <v>2.168687876146605</v>
      </c>
      <c r="AF155" s="23">
        <f t="shared" si="51"/>
        <v>1.2901353344132225</v>
      </c>
      <c r="AG155" s="23">
        <f t="shared" si="58"/>
        <v>3.458823210559827</v>
      </c>
      <c r="AH155" s="23">
        <f t="shared" si="52"/>
        <v>3.399139345102222</v>
      </c>
      <c r="AI155" s="23">
        <f t="shared" si="53"/>
        <v>0.05968386545760529</v>
      </c>
      <c r="AJ155" s="23">
        <f t="shared" si="59"/>
        <v>0.4884919457</v>
      </c>
      <c r="AK155" s="23">
        <f t="shared" si="54"/>
        <v>0.5481758111576053</v>
      </c>
      <c r="AL155" s="25">
        <f t="shared" si="55"/>
        <v>0.16126900238657915</v>
      </c>
      <c r="AM155" s="40" t="str">
        <f t="shared" si="56"/>
        <v>  </v>
      </c>
      <c r="AN155" s="23">
        <f t="shared" si="57"/>
        <v>0</v>
      </c>
    </row>
    <row r="156" spans="1:40" ht="12.75">
      <c r="A156" s="1" t="s">
        <v>151</v>
      </c>
      <c r="B156" s="3">
        <v>1632</v>
      </c>
      <c r="C156" s="4">
        <v>1632</v>
      </c>
      <c r="D156" s="18">
        <v>1632</v>
      </c>
      <c r="E156" s="5">
        <v>452.6535386201887</v>
      </c>
      <c r="F156" s="5">
        <v>990.5270282269126</v>
      </c>
      <c r="G156" s="5">
        <f t="shared" si="42"/>
        <v>1443.1805668471013</v>
      </c>
      <c r="H156" s="5">
        <v>703.8613123255993</v>
      </c>
      <c r="I156" s="6">
        <v>2991.400387733333</v>
      </c>
      <c r="J156" s="7">
        <v>6031615</v>
      </c>
      <c r="K156" s="7">
        <v>39305.9738</v>
      </c>
      <c r="L156" s="7">
        <v>491.257</v>
      </c>
      <c r="M156" s="7">
        <v>0</v>
      </c>
      <c r="N156" s="7">
        <v>0</v>
      </c>
      <c r="O156" s="7">
        <v>0</v>
      </c>
      <c r="P156" s="7">
        <v>0</v>
      </c>
      <c r="Q156" s="7">
        <v>0</v>
      </c>
      <c r="R156" s="7">
        <v>0</v>
      </c>
      <c r="S156" s="7">
        <v>0</v>
      </c>
      <c r="T156" s="8">
        <v>0</v>
      </c>
      <c r="U156" s="22">
        <f t="shared" si="43"/>
        <v>0</v>
      </c>
      <c r="V156" s="23">
        <f t="shared" si="44"/>
        <v>3.503972346809847</v>
      </c>
      <c r="W156" s="23">
        <f t="shared" si="45"/>
        <v>4.8819654327808</v>
      </c>
      <c r="X156" s="23">
        <f t="shared" si="46"/>
        <v>-1.3779930859709526</v>
      </c>
      <c r="Y156" s="23">
        <f t="shared" si="47"/>
        <v>0.47407351079999993</v>
      </c>
      <c r="Z156" s="23">
        <f t="shared" si="48"/>
        <v>-0.9039195751709527</v>
      </c>
      <c r="AA156" s="25">
        <f t="shared" si="49"/>
        <v>-0.18515484954101244</v>
      </c>
      <c r="AB156" s="40">
        <f t="shared" si="60"/>
        <v>1</v>
      </c>
      <c r="AC156" s="23">
        <f t="shared" si="61"/>
        <v>-0.9039195751709527</v>
      </c>
      <c r="AD156" s="23"/>
      <c r="AE156" s="23">
        <f t="shared" si="50"/>
        <v>3.2973789591322564</v>
      </c>
      <c r="AF156" s="23">
        <f t="shared" si="51"/>
        <v>2.0102279080019114</v>
      </c>
      <c r="AG156" s="23">
        <f t="shared" si="58"/>
        <v>5.307606867134168</v>
      </c>
      <c r="AH156" s="23">
        <f t="shared" si="52"/>
        <v>4.8819654327808</v>
      </c>
      <c r="AI156" s="23">
        <f t="shared" si="53"/>
        <v>0.4256414343533681</v>
      </c>
      <c r="AJ156" s="23">
        <f t="shared" si="59"/>
        <v>0.47407351079999993</v>
      </c>
      <c r="AK156" s="23">
        <f t="shared" si="54"/>
        <v>0.899714945153368</v>
      </c>
      <c r="AL156" s="25">
        <f t="shared" si="55"/>
        <v>0.18429359190298167</v>
      </c>
      <c r="AM156" s="40" t="str">
        <f t="shared" si="56"/>
        <v>  </v>
      </c>
      <c r="AN156" s="23">
        <f t="shared" si="57"/>
        <v>0</v>
      </c>
    </row>
    <row r="157" spans="1:40" ht="12.75">
      <c r="A157" s="1" t="s">
        <v>152</v>
      </c>
      <c r="B157" s="3">
        <v>14249</v>
      </c>
      <c r="C157" s="4">
        <v>14256.25</v>
      </c>
      <c r="D157" s="18">
        <v>14249</v>
      </c>
      <c r="E157" s="5">
        <v>627.6908429804599</v>
      </c>
      <c r="F157" s="5">
        <v>1052.55</v>
      </c>
      <c r="G157" s="5">
        <f t="shared" si="42"/>
        <v>1680.24084298046</v>
      </c>
      <c r="H157" s="5">
        <v>614.3753459910857</v>
      </c>
      <c r="I157" s="6">
        <v>2801.282177777777</v>
      </c>
      <c r="J157" s="7">
        <v>134476958</v>
      </c>
      <c r="K157" s="7">
        <v>96078.8154</v>
      </c>
      <c r="L157" s="7">
        <v>32433.7104</v>
      </c>
      <c r="M157" s="7">
        <v>8504000</v>
      </c>
      <c r="N157" s="7">
        <v>0</v>
      </c>
      <c r="O157" s="7">
        <v>0</v>
      </c>
      <c r="P157" s="7">
        <v>0</v>
      </c>
      <c r="Q157" s="7">
        <v>0</v>
      </c>
      <c r="R157" s="7">
        <v>0</v>
      </c>
      <c r="S157" s="7">
        <v>0</v>
      </c>
      <c r="T157" s="8">
        <v>0</v>
      </c>
      <c r="U157" s="22">
        <f t="shared" si="43"/>
        <v>0</v>
      </c>
      <c r="V157" s="23">
        <f t="shared" si="44"/>
        <v>32.69598607665556</v>
      </c>
      <c r="W157" s="23">
        <f t="shared" si="45"/>
        <v>39.91546975115555</v>
      </c>
      <c r="X157" s="23">
        <f t="shared" si="46"/>
        <v>-7.21948367449999</v>
      </c>
      <c r="Y157" s="23">
        <f t="shared" si="47"/>
        <v>18.314853501800002</v>
      </c>
      <c r="Z157" s="23">
        <f t="shared" si="48"/>
        <v>11.095369827300011</v>
      </c>
      <c r="AA157" s="25">
        <f t="shared" si="49"/>
        <v>0.27797167104563014</v>
      </c>
      <c r="AB157" s="40" t="str">
        <f t="shared" si="60"/>
        <v>  </v>
      </c>
      <c r="AC157" s="23">
        <f t="shared" si="61"/>
        <v>0</v>
      </c>
      <c r="AD157" s="23"/>
      <c r="AE157" s="23">
        <f t="shared" si="50"/>
        <v>33.518452480280004</v>
      </c>
      <c r="AF157" s="23">
        <f t="shared" si="51"/>
        <v>15.319910033797214</v>
      </c>
      <c r="AG157" s="23">
        <f t="shared" si="58"/>
        <v>48.83836251407722</v>
      </c>
      <c r="AH157" s="23">
        <f t="shared" si="52"/>
        <v>39.91546975115555</v>
      </c>
      <c r="AI157" s="23">
        <f t="shared" si="53"/>
        <v>8.92289276292167</v>
      </c>
      <c r="AJ157" s="23">
        <f t="shared" si="59"/>
        <v>18.314853501800002</v>
      </c>
      <c r="AK157" s="23">
        <f t="shared" si="54"/>
        <v>27.23774626472167</v>
      </c>
      <c r="AL157" s="25">
        <f t="shared" si="55"/>
        <v>0.6823857124701167</v>
      </c>
      <c r="AM157" s="40" t="str">
        <f t="shared" si="56"/>
        <v>  </v>
      </c>
      <c r="AN157" s="23">
        <f t="shared" si="57"/>
        <v>0</v>
      </c>
    </row>
    <row r="158" spans="1:40" ht="12.75">
      <c r="A158" s="1" t="s">
        <v>153</v>
      </c>
      <c r="B158" s="3">
        <v>1716</v>
      </c>
      <c r="C158" s="4">
        <v>1716</v>
      </c>
      <c r="D158" s="18">
        <v>1716</v>
      </c>
      <c r="E158" s="5">
        <v>455.82708027791836</v>
      </c>
      <c r="F158" s="5">
        <v>952.9990766421708</v>
      </c>
      <c r="G158" s="5">
        <f t="shared" si="42"/>
        <v>1408.8261569200893</v>
      </c>
      <c r="H158" s="5">
        <v>700.1574217556872</v>
      </c>
      <c r="I158" s="6">
        <v>3533.394871644444</v>
      </c>
      <c r="J158" s="7">
        <v>13739759</v>
      </c>
      <c r="K158" s="7">
        <v>42712.9735</v>
      </c>
      <c r="L158" s="7">
        <v>7397.2206</v>
      </c>
      <c r="M158" s="7">
        <v>0</v>
      </c>
      <c r="N158" s="7">
        <v>0</v>
      </c>
      <c r="O158" s="7">
        <v>0</v>
      </c>
      <c r="P158" s="7">
        <v>0</v>
      </c>
      <c r="Q158" s="7">
        <v>0</v>
      </c>
      <c r="R158" s="7">
        <v>0</v>
      </c>
      <c r="S158" s="7">
        <v>0</v>
      </c>
      <c r="T158" s="8">
        <v>0</v>
      </c>
      <c r="U158" s="22">
        <f t="shared" si="43"/>
        <v>0</v>
      </c>
      <c r="V158" s="23">
        <f t="shared" si="44"/>
        <v>3.6190158210076326</v>
      </c>
      <c r="W158" s="23">
        <f t="shared" si="45"/>
        <v>6.063305599741866</v>
      </c>
      <c r="X158" s="23">
        <f t="shared" si="46"/>
        <v>-2.444289778734233</v>
      </c>
      <c r="Y158" s="23">
        <f t="shared" si="47"/>
        <v>1.0393728421</v>
      </c>
      <c r="Z158" s="23">
        <f t="shared" si="48"/>
        <v>-1.4049169366342331</v>
      </c>
      <c r="AA158" s="25">
        <f t="shared" si="49"/>
        <v>-0.23170808621192454</v>
      </c>
      <c r="AB158" s="40">
        <f t="shared" si="60"/>
        <v>1</v>
      </c>
      <c r="AC158" s="23">
        <f t="shared" si="61"/>
        <v>-1.4049169366342331</v>
      </c>
      <c r="AD158" s="23"/>
      <c r="AE158" s="23">
        <f t="shared" si="50"/>
        <v>3.3845639593848227</v>
      </c>
      <c r="AF158" s="23">
        <f t="shared" si="51"/>
        <v>2.102572737532329</v>
      </c>
      <c r="AG158" s="23">
        <f t="shared" si="58"/>
        <v>5.487136696917151</v>
      </c>
      <c r="AH158" s="23">
        <f t="shared" si="52"/>
        <v>6.063305599741866</v>
      </c>
      <c r="AI158" s="23">
        <f t="shared" si="53"/>
        <v>-0.5761689028247146</v>
      </c>
      <c r="AJ158" s="23">
        <f t="shared" si="59"/>
        <v>1.0393728421</v>
      </c>
      <c r="AK158" s="23">
        <f t="shared" si="54"/>
        <v>0.46320393927528536</v>
      </c>
      <c r="AL158" s="25">
        <f t="shared" si="55"/>
        <v>0.07639462198557259</v>
      </c>
      <c r="AM158" s="40" t="str">
        <f t="shared" si="56"/>
        <v>  </v>
      </c>
      <c r="AN158" s="23">
        <f t="shared" si="57"/>
        <v>0</v>
      </c>
    </row>
    <row r="159" spans="1:40" ht="12.75">
      <c r="A159" s="1" t="s">
        <v>154</v>
      </c>
      <c r="B159" s="3">
        <v>0</v>
      </c>
      <c r="C159" s="4">
        <v>0</v>
      </c>
      <c r="D159" s="18">
        <v>0</v>
      </c>
      <c r="E159" s="5">
        <v>0</v>
      </c>
      <c r="F159" s="5">
        <v>0</v>
      </c>
      <c r="G159" s="5">
        <f t="shared" si="42"/>
        <v>0</v>
      </c>
      <c r="H159" s="5">
        <v>0</v>
      </c>
      <c r="I159" s="6">
        <v>0</v>
      </c>
      <c r="J159" s="7">
        <v>0</v>
      </c>
      <c r="K159" s="7">
        <v>0</v>
      </c>
      <c r="L159" s="7">
        <v>0</v>
      </c>
      <c r="M159" s="7">
        <v>0</v>
      </c>
      <c r="N159" s="7">
        <v>0</v>
      </c>
      <c r="O159" s="7">
        <v>0</v>
      </c>
      <c r="P159" s="7">
        <v>0</v>
      </c>
      <c r="Q159" s="7">
        <v>0</v>
      </c>
      <c r="R159" s="7">
        <v>0</v>
      </c>
      <c r="S159" s="7">
        <v>0</v>
      </c>
      <c r="T159" s="8">
        <v>0</v>
      </c>
      <c r="U159" s="22">
        <f t="shared" si="43"/>
        <v>0</v>
      </c>
      <c r="V159" s="23">
        <f t="shared" si="44"/>
        <v>0</v>
      </c>
      <c r="W159" s="23">
        <f t="shared" si="45"/>
        <v>0</v>
      </c>
      <c r="X159" s="23">
        <f t="shared" si="46"/>
        <v>0</v>
      </c>
      <c r="Y159" s="23">
        <f t="shared" si="47"/>
        <v>0</v>
      </c>
      <c r="Z159" s="23">
        <f t="shared" si="48"/>
        <v>0</v>
      </c>
      <c r="AA159" s="25"/>
      <c r="AB159" s="40" t="str">
        <f t="shared" si="60"/>
        <v>  </v>
      </c>
      <c r="AC159" s="23">
        <f t="shared" si="61"/>
        <v>0</v>
      </c>
      <c r="AD159" s="23"/>
      <c r="AE159" s="23">
        <f t="shared" si="50"/>
        <v>0</v>
      </c>
      <c r="AF159" s="23">
        <f t="shared" si="51"/>
        <v>0</v>
      </c>
      <c r="AG159" s="23">
        <f t="shared" si="58"/>
        <v>0</v>
      </c>
      <c r="AH159" s="23">
        <f t="shared" si="52"/>
        <v>0</v>
      </c>
      <c r="AI159" s="23">
        <f t="shared" si="53"/>
        <v>0</v>
      </c>
      <c r="AJ159" s="23">
        <f t="shared" si="59"/>
        <v>0</v>
      </c>
      <c r="AK159" s="23">
        <f t="shared" si="54"/>
        <v>0</v>
      </c>
      <c r="AL159" s="25"/>
      <c r="AM159" s="40" t="str">
        <f t="shared" si="56"/>
        <v>  </v>
      </c>
      <c r="AN159" s="23">
        <f t="shared" si="57"/>
        <v>0</v>
      </c>
    </row>
    <row r="160" spans="1:40" ht="12.75">
      <c r="A160" s="1" t="s">
        <v>155</v>
      </c>
      <c r="B160" s="3">
        <v>21322</v>
      </c>
      <c r="C160" s="4">
        <v>21322</v>
      </c>
      <c r="D160" s="18">
        <v>21322</v>
      </c>
      <c r="E160" s="5">
        <v>482.3418714196296</v>
      </c>
      <c r="F160" s="5">
        <v>1016.0267319067975</v>
      </c>
      <c r="G160" s="5">
        <f t="shared" si="42"/>
        <v>1498.368603326427</v>
      </c>
      <c r="H160" s="5">
        <v>654.2354366813432</v>
      </c>
      <c r="I160" s="6">
        <v>2822.372229155555</v>
      </c>
      <c r="J160" s="7">
        <v>220154372</v>
      </c>
      <c r="K160" s="7">
        <v>133948.2324</v>
      </c>
      <c r="L160" s="7">
        <v>7839.72</v>
      </c>
      <c r="M160" s="7">
        <v>0</v>
      </c>
      <c r="N160" s="7">
        <v>0</v>
      </c>
      <c r="O160" s="7">
        <v>0</v>
      </c>
      <c r="P160" s="7">
        <v>0</v>
      </c>
      <c r="Q160" s="7">
        <v>0</v>
      </c>
      <c r="R160" s="7">
        <v>0</v>
      </c>
      <c r="S160" s="7">
        <v>0</v>
      </c>
      <c r="T160" s="8">
        <v>0</v>
      </c>
      <c r="U160" s="22">
        <f t="shared" si="43"/>
        <v>0</v>
      </c>
      <c r="V160" s="23">
        <f t="shared" si="44"/>
        <v>45.89782334104568</v>
      </c>
      <c r="W160" s="23">
        <f t="shared" si="45"/>
        <v>60.17862067005474</v>
      </c>
      <c r="X160" s="23">
        <f t="shared" si="46"/>
        <v>-14.280797329009062</v>
      </c>
      <c r="Y160" s="23">
        <f t="shared" si="47"/>
        <v>15.9929027364</v>
      </c>
      <c r="Z160" s="23">
        <f t="shared" si="48"/>
        <v>1.712105407390938</v>
      </c>
      <c r="AA160" s="25">
        <f t="shared" si="49"/>
        <v>0.02845039298554233</v>
      </c>
      <c r="AB160" s="40" t="str">
        <f t="shared" si="60"/>
        <v>  </v>
      </c>
      <c r="AC160" s="23">
        <f t="shared" si="61"/>
        <v>0</v>
      </c>
      <c r="AD160" s="23"/>
      <c r="AE160" s="23">
        <f t="shared" si="50"/>
        <v>44.72750150417651</v>
      </c>
      <c r="AF160" s="23">
        <f t="shared" si="51"/>
        <v>24.4118139666093</v>
      </c>
      <c r="AG160" s="23">
        <f t="shared" si="58"/>
        <v>69.13931547078582</v>
      </c>
      <c r="AH160" s="23">
        <f t="shared" si="52"/>
        <v>60.17862067005474</v>
      </c>
      <c r="AI160" s="23">
        <f t="shared" si="53"/>
        <v>8.960694800731076</v>
      </c>
      <c r="AJ160" s="23">
        <f t="shared" si="59"/>
        <v>15.9929027364</v>
      </c>
      <c r="AK160" s="23">
        <f t="shared" si="54"/>
        <v>24.953597537131074</v>
      </c>
      <c r="AL160" s="25">
        <f t="shared" si="55"/>
        <v>0.414658848263502</v>
      </c>
      <c r="AM160" s="40" t="str">
        <f t="shared" si="56"/>
        <v>  </v>
      </c>
      <c r="AN160" s="23">
        <f t="shared" si="57"/>
        <v>0</v>
      </c>
    </row>
    <row r="161" spans="1:40" ht="12.75">
      <c r="A161" s="1" t="s">
        <v>156</v>
      </c>
      <c r="B161" s="3">
        <v>3899</v>
      </c>
      <c r="C161" s="4">
        <v>3905.5</v>
      </c>
      <c r="D161" s="18">
        <v>3899</v>
      </c>
      <c r="E161" s="5">
        <v>475.0674848565345</v>
      </c>
      <c r="F161" s="5">
        <v>1010.8442224319829</v>
      </c>
      <c r="G161" s="5">
        <f t="shared" si="42"/>
        <v>1485.9117072885174</v>
      </c>
      <c r="H161" s="5">
        <v>653.6039316089405</v>
      </c>
      <c r="I161" s="6">
        <v>3270.635751644444</v>
      </c>
      <c r="J161" s="7">
        <v>10001907</v>
      </c>
      <c r="K161" s="7">
        <v>41060.8429</v>
      </c>
      <c r="L161" s="7">
        <v>2526.4941</v>
      </c>
      <c r="M161" s="7">
        <v>0</v>
      </c>
      <c r="N161" s="7">
        <v>0</v>
      </c>
      <c r="O161" s="7">
        <v>0</v>
      </c>
      <c r="P161" s="7">
        <v>0</v>
      </c>
      <c r="Q161" s="7">
        <v>0</v>
      </c>
      <c r="R161" s="7">
        <v>0</v>
      </c>
      <c r="S161" s="7">
        <v>0</v>
      </c>
      <c r="T161" s="8">
        <v>0</v>
      </c>
      <c r="U161" s="22">
        <f t="shared" si="43"/>
        <v>0</v>
      </c>
      <c r="V161" s="23">
        <f t="shared" si="44"/>
        <v>8.341971476061188</v>
      </c>
      <c r="W161" s="23">
        <f t="shared" si="45"/>
        <v>12.752208795661687</v>
      </c>
      <c r="X161" s="23">
        <f t="shared" si="46"/>
        <v>-4.410237319600499</v>
      </c>
      <c r="Y161" s="23">
        <f t="shared" si="47"/>
        <v>0.763724641</v>
      </c>
      <c r="Z161" s="23">
        <f t="shared" si="48"/>
        <v>-3.6465126786004993</v>
      </c>
      <c r="AA161" s="25">
        <f t="shared" si="49"/>
        <v>-0.28595145649129006</v>
      </c>
      <c r="AB161" s="40">
        <f t="shared" si="60"/>
        <v>1</v>
      </c>
      <c r="AC161" s="23">
        <f t="shared" si="61"/>
        <v>-3.6465126786004993</v>
      </c>
      <c r="AD161" s="23"/>
      <c r="AE161" s="23">
        <f t="shared" si="50"/>
        <v>8.1109976454051</v>
      </c>
      <c r="AF161" s="23">
        <f t="shared" si="51"/>
        <v>4.459703026350703</v>
      </c>
      <c r="AG161" s="23">
        <f t="shared" si="58"/>
        <v>12.570700671755802</v>
      </c>
      <c r="AH161" s="23">
        <f t="shared" si="52"/>
        <v>12.752208795661687</v>
      </c>
      <c r="AI161" s="23">
        <f t="shared" si="53"/>
        <v>-0.18150812390588555</v>
      </c>
      <c r="AJ161" s="23">
        <f t="shared" si="59"/>
        <v>0.763724641</v>
      </c>
      <c r="AK161" s="23">
        <f t="shared" si="54"/>
        <v>0.5822165170941145</v>
      </c>
      <c r="AL161" s="25">
        <f t="shared" si="55"/>
        <v>0.04565613113958619</v>
      </c>
      <c r="AM161" s="40" t="str">
        <f t="shared" si="56"/>
        <v>  </v>
      </c>
      <c r="AN161" s="23">
        <f t="shared" si="57"/>
        <v>0</v>
      </c>
    </row>
    <row r="162" spans="1:40" ht="12.75">
      <c r="A162" s="1" t="s">
        <v>157</v>
      </c>
      <c r="B162" s="3">
        <v>3018</v>
      </c>
      <c r="C162" s="4">
        <v>3074</v>
      </c>
      <c r="D162" s="18">
        <v>3018</v>
      </c>
      <c r="E162" s="5">
        <v>462.43812074813377</v>
      </c>
      <c r="F162" s="5">
        <v>1034.0376541742803</v>
      </c>
      <c r="G162" s="5">
        <f t="shared" si="42"/>
        <v>1496.475774922414</v>
      </c>
      <c r="H162" s="5">
        <v>755.1218360695533</v>
      </c>
      <c r="I162" s="6">
        <v>4208.0715964444435</v>
      </c>
      <c r="J162" s="7">
        <v>235100</v>
      </c>
      <c r="K162" s="7">
        <v>36743.9142</v>
      </c>
      <c r="L162" s="7">
        <v>3810.17</v>
      </c>
      <c r="M162" s="7">
        <v>0</v>
      </c>
      <c r="N162" s="7">
        <v>0</v>
      </c>
      <c r="O162" s="7">
        <v>0</v>
      </c>
      <c r="P162" s="7">
        <v>0</v>
      </c>
      <c r="Q162" s="7">
        <v>0</v>
      </c>
      <c r="R162" s="7">
        <v>0</v>
      </c>
      <c r="S162" s="7">
        <v>0</v>
      </c>
      <c r="T162" s="8">
        <v>0</v>
      </c>
      <c r="U162" s="22">
        <f t="shared" si="43"/>
        <v>0</v>
      </c>
      <c r="V162" s="23">
        <f t="shared" si="44"/>
        <v>6.795321589973758</v>
      </c>
      <c r="W162" s="23">
        <f t="shared" si="45"/>
        <v>12.699960078069331</v>
      </c>
      <c r="X162" s="23">
        <f t="shared" si="46"/>
        <v>-5.904638488095573</v>
      </c>
      <c r="Y162" s="23">
        <f t="shared" si="47"/>
        <v>0.057481284199999996</v>
      </c>
      <c r="Z162" s="23">
        <f t="shared" si="48"/>
        <v>-5.8471572038955735</v>
      </c>
      <c r="AA162" s="25">
        <f t="shared" si="49"/>
        <v>-0.46040752631912746</v>
      </c>
      <c r="AB162" s="40">
        <f t="shared" si="60"/>
        <v>1</v>
      </c>
      <c r="AC162" s="23">
        <f t="shared" si="61"/>
        <v>-5.8471572038955735</v>
      </c>
      <c r="AD162" s="23"/>
      <c r="AE162" s="23">
        <f t="shared" si="50"/>
        <v>6.322909444202184</v>
      </c>
      <c r="AF162" s="23">
        <f t="shared" si="51"/>
        <v>3.9881759772013456</v>
      </c>
      <c r="AG162" s="23">
        <f t="shared" si="58"/>
        <v>10.31108542140353</v>
      </c>
      <c r="AH162" s="23">
        <f t="shared" si="52"/>
        <v>12.699960078069331</v>
      </c>
      <c r="AI162" s="23">
        <f t="shared" si="53"/>
        <v>-2.388874656665802</v>
      </c>
      <c r="AJ162" s="23">
        <f t="shared" si="59"/>
        <v>0.057481284199999996</v>
      </c>
      <c r="AK162" s="23">
        <f t="shared" si="54"/>
        <v>-2.331393372465802</v>
      </c>
      <c r="AL162" s="25">
        <f t="shared" si="55"/>
        <v>-0.1835748583565803</v>
      </c>
      <c r="AM162" s="40">
        <f t="shared" si="56"/>
        <v>1</v>
      </c>
      <c r="AN162" s="23">
        <f t="shared" si="57"/>
        <v>-2.331393372465802</v>
      </c>
    </row>
    <row r="163" spans="1:40" ht="12.75">
      <c r="A163" s="1" t="s">
        <v>158</v>
      </c>
      <c r="B163" s="3">
        <v>1244</v>
      </c>
      <c r="C163" s="4">
        <v>1244</v>
      </c>
      <c r="D163" s="18">
        <v>1244</v>
      </c>
      <c r="E163" s="5">
        <v>443.2007700744563</v>
      </c>
      <c r="F163" s="5">
        <v>893.2662861949191</v>
      </c>
      <c r="G163" s="5">
        <f t="shared" si="42"/>
        <v>1336.4670562693755</v>
      </c>
      <c r="H163" s="5">
        <v>634.1839521433183</v>
      </c>
      <c r="I163" s="6">
        <v>3169.6896238222216</v>
      </c>
      <c r="J163" s="7">
        <v>1159421</v>
      </c>
      <c r="K163" s="7">
        <v>37152.4641</v>
      </c>
      <c r="L163" s="7">
        <v>1033.5</v>
      </c>
      <c r="M163" s="7">
        <v>0</v>
      </c>
      <c r="N163" s="7">
        <v>0</v>
      </c>
      <c r="O163" s="7">
        <v>0</v>
      </c>
      <c r="P163" s="7">
        <v>0</v>
      </c>
      <c r="Q163" s="7">
        <v>0</v>
      </c>
      <c r="R163" s="7">
        <v>0</v>
      </c>
      <c r="S163" s="7">
        <v>0</v>
      </c>
      <c r="T163" s="8">
        <v>0</v>
      </c>
      <c r="U163" s="22">
        <f t="shared" si="43"/>
        <v>0</v>
      </c>
      <c r="V163" s="23">
        <f t="shared" si="44"/>
        <v>2.451489854465391</v>
      </c>
      <c r="W163" s="23">
        <f t="shared" si="45"/>
        <v>3.9430938920348435</v>
      </c>
      <c r="X163" s="23">
        <f t="shared" si="46"/>
        <v>-1.4916040375694526</v>
      </c>
      <c r="Y163" s="23">
        <f t="shared" si="47"/>
        <v>0.12166427609999998</v>
      </c>
      <c r="Z163" s="23">
        <f t="shared" si="48"/>
        <v>-1.3699397614694526</v>
      </c>
      <c r="AA163" s="25">
        <f t="shared" si="49"/>
        <v>-0.3474276289075358</v>
      </c>
      <c r="AB163" s="40">
        <f t="shared" si="60"/>
        <v>1</v>
      </c>
      <c r="AC163" s="23">
        <f t="shared" si="61"/>
        <v>-1.3699397614694526</v>
      </c>
      <c r="AD163" s="23"/>
      <c r="AE163" s="23">
        <f t="shared" si="50"/>
        <v>2.3275910251987444</v>
      </c>
      <c r="AF163" s="23">
        <f t="shared" si="51"/>
        <v>1.380618463816004</v>
      </c>
      <c r="AG163" s="23">
        <f t="shared" si="58"/>
        <v>3.7082094890147483</v>
      </c>
      <c r="AH163" s="23">
        <f t="shared" si="52"/>
        <v>3.9430938920348435</v>
      </c>
      <c r="AI163" s="23">
        <f t="shared" si="53"/>
        <v>-0.23488440302009517</v>
      </c>
      <c r="AJ163" s="23">
        <f t="shared" si="59"/>
        <v>0.12166427609999998</v>
      </c>
      <c r="AK163" s="23">
        <f t="shared" si="54"/>
        <v>-0.11322012692009518</v>
      </c>
      <c r="AL163" s="25">
        <f t="shared" si="55"/>
        <v>-0.028713525475211967</v>
      </c>
      <c r="AM163" s="40">
        <f t="shared" si="56"/>
        <v>1</v>
      </c>
      <c r="AN163" s="23">
        <f t="shared" si="57"/>
        <v>-0.11322012692009518</v>
      </c>
    </row>
    <row r="164" spans="1:40" ht="12.75">
      <c r="A164" s="1" t="s">
        <v>159</v>
      </c>
      <c r="B164" s="3">
        <v>25542</v>
      </c>
      <c r="C164" s="4">
        <v>25542</v>
      </c>
      <c r="D164" s="18">
        <v>25542</v>
      </c>
      <c r="E164" s="5">
        <v>624.5774723436951</v>
      </c>
      <c r="F164" s="5">
        <v>1055.8662498812762</v>
      </c>
      <c r="G164" s="5">
        <f t="shared" si="42"/>
        <v>1680.4437222249712</v>
      </c>
      <c r="H164" s="5">
        <v>621.0375007775793</v>
      </c>
      <c r="I164" s="6">
        <v>2905.0106199111106</v>
      </c>
      <c r="J164" s="7">
        <v>269256203</v>
      </c>
      <c r="K164" s="7">
        <v>155651.2417</v>
      </c>
      <c r="L164" s="7">
        <v>3755.6012</v>
      </c>
      <c r="M164" s="7">
        <v>0</v>
      </c>
      <c r="N164" s="7">
        <v>0</v>
      </c>
      <c r="O164" s="7">
        <v>0</v>
      </c>
      <c r="P164" s="7">
        <v>0</v>
      </c>
      <c r="Q164" s="7">
        <v>0</v>
      </c>
      <c r="R164" s="7">
        <v>0</v>
      </c>
      <c r="S164" s="7">
        <v>0</v>
      </c>
      <c r="T164" s="8">
        <v>0</v>
      </c>
      <c r="U164" s="22">
        <f t="shared" si="43"/>
        <v>0</v>
      </c>
      <c r="V164" s="23">
        <f t="shared" si="44"/>
        <v>58.784433397931146</v>
      </c>
      <c r="W164" s="23">
        <f t="shared" si="45"/>
        <v>74.19978125376959</v>
      </c>
      <c r="X164" s="23">
        <f t="shared" si="46"/>
        <v>-15.41534785583844</v>
      </c>
      <c r="Y164" s="23">
        <f t="shared" si="47"/>
        <v>19.5458534589</v>
      </c>
      <c r="Z164" s="23">
        <f t="shared" si="48"/>
        <v>4.130505603061561</v>
      </c>
      <c r="AA164" s="25">
        <f t="shared" si="49"/>
        <v>0.05566735552676199</v>
      </c>
      <c r="AB164" s="40" t="str">
        <f t="shared" si="60"/>
        <v>  </v>
      </c>
      <c r="AC164" s="23">
        <f t="shared" si="61"/>
        <v>0</v>
      </c>
      <c r="AD164" s="23"/>
      <c r="AE164" s="23">
        <f t="shared" si="50"/>
        <v>60.090650974298306</v>
      </c>
      <c r="AF164" s="23">
        <f t="shared" si="51"/>
        <v>27.75944472850663</v>
      </c>
      <c r="AG164" s="23">
        <f t="shared" si="58"/>
        <v>87.85009570280494</v>
      </c>
      <c r="AH164" s="23">
        <f t="shared" si="52"/>
        <v>74.19978125376959</v>
      </c>
      <c r="AI164" s="23">
        <f t="shared" si="53"/>
        <v>13.65031444903535</v>
      </c>
      <c r="AJ164" s="23">
        <f t="shared" si="59"/>
        <v>19.5458534589</v>
      </c>
      <c r="AK164" s="23">
        <f t="shared" si="54"/>
        <v>33.19616790793535</v>
      </c>
      <c r="AL164" s="25">
        <f t="shared" si="55"/>
        <v>0.44738902658488466</v>
      </c>
      <c r="AM164" s="40" t="str">
        <f t="shared" si="56"/>
        <v>  </v>
      </c>
      <c r="AN164" s="23">
        <f t="shared" si="57"/>
        <v>0</v>
      </c>
    </row>
    <row r="165" spans="1:40" ht="12.75">
      <c r="A165" s="1" t="s">
        <v>160</v>
      </c>
      <c r="B165" s="3">
        <v>5396</v>
      </c>
      <c r="C165" s="4">
        <v>5406.25</v>
      </c>
      <c r="D165" s="18">
        <v>5396</v>
      </c>
      <c r="E165" s="5">
        <v>421.54554228355363</v>
      </c>
      <c r="F165" s="5">
        <v>913.1019993158665</v>
      </c>
      <c r="G165" s="5">
        <f t="shared" si="42"/>
        <v>1334.64754159942</v>
      </c>
      <c r="H165" s="5">
        <v>641.9497805196096</v>
      </c>
      <c r="I165" s="6">
        <v>3419.371014222222</v>
      </c>
      <c r="J165" s="7">
        <v>3812804</v>
      </c>
      <c r="K165" s="7">
        <v>38325.2594</v>
      </c>
      <c r="L165" s="7">
        <v>138671.0338</v>
      </c>
      <c r="M165" s="7">
        <v>0</v>
      </c>
      <c r="N165" s="7">
        <v>0</v>
      </c>
      <c r="O165" s="7">
        <v>0</v>
      </c>
      <c r="P165" s="7">
        <v>0</v>
      </c>
      <c r="Q165" s="7">
        <v>0</v>
      </c>
      <c r="R165" s="7">
        <v>0</v>
      </c>
      <c r="S165" s="7">
        <v>0</v>
      </c>
      <c r="T165" s="8">
        <v>0</v>
      </c>
      <c r="U165" s="22">
        <f t="shared" si="43"/>
        <v>0</v>
      </c>
      <c r="V165" s="23">
        <f t="shared" si="44"/>
        <v>10.665719150154285</v>
      </c>
      <c r="W165" s="23">
        <f t="shared" si="45"/>
        <v>18.450925992743112</v>
      </c>
      <c r="X165" s="23">
        <f t="shared" si="46"/>
        <v>-7.785206842588828</v>
      </c>
      <c r="Y165" s="23">
        <f t="shared" si="47"/>
        <v>0.4515181812</v>
      </c>
      <c r="Z165" s="23">
        <f t="shared" si="48"/>
        <v>-7.333688661388828</v>
      </c>
      <c r="AA165" s="25">
        <f t="shared" si="49"/>
        <v>-0.39746995160422965</v>
      </c>
      <c r="AB165" s="40">
        <f t="shared" si="60"/>
        <v>1</v>
      </c>
      <c r="AC165" s="23">
        <f t="shared" si="61"/>
        <v>-7.333688661388828</v>
      </c>
      <c r="AD165" s="23"/>
      <c r="AE165" s="23">
        <f t="shared" si="50"/>
        <v>10.082461388258658</v>
      </c>
      <c r="AF165" s="23">
        <f t="shared" si="51"/>
        <v>6.061931777446674</v>
      </c>
      <c r="AG165" s="23">
        <f t="shared" si="58"/>
        <v>16.14439316570533</v>
      </c>
      <c r="AH165" s="23">
        <f t="shared" si="52"/>
        <v>18.450925992743112</v>
      </c>
      <c r="AI165" s="23">
        <f t="shared" si="53"/>
        <v>-2.306532827037781</v>
      </c>
      <c r="AJ165" s="23">
        <f t="shared" si="59"/>
        <v>0.4515181812</v>
      </c>
      <c r="AK165" s="23">
        <f t="shared" si="54"/>
        <v>-1.8550146458377812</v>
      </c>
      <c r="AL165" s="25">
        <f t="shared" si="55"/>
        <v>-0.10053775331207618</v>
      </c>
      <c r="AM165" s="40">
        <f t="shared" si="56"/>
        <v>1</v>
      </c>
      <c r="AN165" s="23">
        <f t="shared" si="57"/>
        <v>-1.8550146458377812</v>
      </c>
    </row>
    <row r="166" spans="1:40" ht="12.75">
      <c r="A166" s="1" t="s">
        <v>161</v>
      </c>
      <c r="B166" s="3">
        <v>30843</v>
      </c>
      <c r="C166" s="4">
        <v>30843</v>
      </c>
      <c r="D166" s="18">
        <v>29633</v>
      </c>
      <c r="E166" s="5">
        <v>572.3777330744219</v>
      </c>
      <c r="F166" s="5">
        <v>987.4251937124078</v>
      </c>
      <c r="G166" s="5">
        <f t="shared" si="42"/>
        <v>1559.8029267868296</v>
      </c>
      <c r="H166" s="5">
        <v>597.4130883361148</v>
      </c>
      <c r="I166" s="6">
        <v>3090.796709866666</v>
      </c>
      <c r="J166" s="7">
        <v>337952876.959</v>
      </c>
      <c r="K166" s="7">
        <v>186015.1716</v>
      </c>
      <c r="L166" s="7">
        <v>15840</v>
      </c>
      <c r="M166" s="7">
        <v>0</v>
      </c>
      <c r="N166" s="7">
        <v>5713405</v>
      </c>
      <c r="O166" s="7">
        <v>0</v>
      </c>
      <c r="P166" s="7">
        <v>0</v>
      </c>
      <c r="Q166" s="7">
        <v>0</v>
      </c>
      <c r="R166" s="7">
        <v>0</v>
      </c>
      <c r="S166" s="7">
        <v>0</v>
      </c>
      <c r="T166" s="8">
        <v>0</v>
      </c>
      <c r="U166" s="22">
        <f t="shared" si="43"/>
        <v>0</v>
      </c>
      <c r="V166" s="23">
        <f t="shared" si="44"/>
        <v>63.924782176138216</v>
      </c>
      <c r="W166" s="23">
        <f t="shared" si="45"/>
        <v>91.58957890347891</v>
      </c>
      <c r="X166" s="23">
        <f t="shared" si="46"/>
        <v>-27.664796727340693</v>
      </c>
      <c r="Y166" s="23">
        <f t="shared" si="47"/>
        <v>30.247867312647998</v>
      </c>
      <c r="Z166" s="23">
        <f t="shared" si="48"/>
        <v>2.583070585307304</v>
      </c>
      <c r="AA166" s="25">
        <f t="shared" si="49"/>
        <v>0.02820266908344951</v>
      </c>
      <c r="AB166" s="40" t="str">
        <f t="shared" si="60"/>
        <v>  </v>
      </c>
      <c r="AC166" s="23">
        <f t="shared" si="61"/>
        <v>0</v>
      </c>
      <c r="AD166" s="23"/>
      <c r="AE166" s="23">
        <f t="shared" si="50"/>
        <v>64.71029618126377</v>
      </c>
      <c r="AF166" s="23">
        <f t="shared" si="51"/>
        <v>30.980498581662154</v>
      </c>
      <c r="AG166" s="23">
        <f t="shared" si="58"/>
        <v>95.69079476292592</v>
      </c>
      <c r="AH166" s="23">
        <f t="shared" si="52"/>
        <v>91.58957890347891</v>
      </c>
      <c r="AI166" s="23">
        <f t="shared" si="53"/>
        <v>4.101215859447009</v>
      </c>
      <c r="AJ166" s="23">
        <f t="shared" si="59"/>
        <v>30.247867312647998</v>
      </c>
      <c r="AK166" s="23">
        <f t="shared" si="54"/>
        <v>34.34908317209501</v>
      </c>
      <c r="AL166" s="25">
        <f t="shared" si="55"/>
        <v>0.3750326574630676</v>
      </c>
      <c r="AM166" s="40" t="str">
        <f t="shared" si="56"/>
        <v>  </v>
      </c>
      <c r="AN166" s="23">
        <f t="shared" si="57"/>
        <v>0</v>
      </c>
    </row>
    <row r="167" spans="1:40" ht="12.75">
      <c r="A167" s="1" t="s">
        <v>162</v>
      </c>
      <c r="B167" s="3">
        <v>8647</v>
      </c>
      <c r="C167" s="4">
        <v>8647</v>
      </c>
      <c r="D167" s="18">
        <v>8647</v>
      </c>
      <c r="E167" s="5">
        <v>479.2774720802571</v>
      </c>
      <c r="F167" s="5">
        <v>1001.735628998084</v>
      </c>
      <c r="G167" s="5">
        <f t="shared" si="42"/>
        <v>1481.0131010783412</v>
      </c>
      <c r="H167" s="5">
        <v>705.4881788164099</v>
      </c>
      <c r="I167" s="6">
        <v>2737.974544355555</v>
      </c>
      <c r="J167" s="7">
        <v>22752286</v>
      </c>
      <c r="K167" s="7">
        <v>46696.5104</v>
      </c>
      <c r="L167" s="7">
        <v>4790.394</v>
      </c>
      <c r="M167" s="7">
        <v>0</v>
      </c>
      <c r="N167" s="7">
        <v>0</v>
      </c>
      <c r="O167" s="7">
        <v>0</v>
      </c>
      <c r="P167" s="7">
        <v>0</v>
      </c>
      <c r="Q167" s="7">
        <v>0</v>
      </c>
      <c r="R167" s="7">
        <v>0</v>
      </c>
      <c r="S167" s="7">
        <v>0</v>
      </c>
      <c r="T167" s="8">
        <v>0</v>
      </c>
      <c r="U167" s="22">
        <f t="shared" si="43"/>
        <v>0</v>
      </c>
      <c r="V167" s="23">
        <f t="shared" si="44"/>
        <v>18.906676567249914</v>
      </c>
      <c r="W167" s="23">
        <f t="shared" si="45"/>
        <v>23.67526588504248</v>
      </c>
      <c r="X167" s="23">
        <f t="shared" si="46"/>
        <v>-4.768589317792568</v>
      </c>
      <c r="Y167" s="23">
        <f t="shared" si="47"/>
        <v>1.6896514964</v>
      </c>
      <c r="Z167" s="23">
        <f t="shared" si="48"/>
        <v>-3.078937821392568</v>
      </c>
      <c r="AA167" s="25">
        <f t="shared" si="49"/>
        <v>-0.13004871144183322</v>
      </c>
      <c r="AB167" s="40">
        <f t="shared" si="60"/>
        <v>1</v>
      </c>
      <c r="AC167" s="23">
        <f t="shared" si="61"/>
        <v>-3.078937821392568</v>
      </c>
      <c r="AD167" s="23"/>
      <c r="AE167" s="23">
        <f t="shared" si="50"/>
        <v>17.92884839903418</v>
      </c>
      <c r="AF167" s="23">
        <f t="shared" si="51"/>
        <v>10.675623493894618</v>
      </c>
      <c r="AG167" s="23">
        <f t="shared" si="58"/>
        <v>28.6044718929288</v>
      </c>
      <c r="AH167" s="23">
        <f t="shared" si="52"/>
        <v>23.67526588504248</v>
      </c>
      <c r="AI167" s="23">
        <f t="shared" si="53"/>
        <v>4.929206007886318</v>
      </c>
      <c r="AJ167" s="23">
        <f t="shared" si="59"/>
        <v>1.6896514964</v>
      </c>
      <c r="AK167" s="23">
        <f t="shared" si="54"/>
        <v>6.618857504286318</v>
      </c>
      <c r="AL167" s="25">
        <f t="shared" si="55"/>
        <v>0.2795684549615964</v>
      </c>
      <c r="AM167" s="40" t="str">
        <f t="shared" si="56"/>
        <v>  </v>
      </c>
      <c r="AN167" s="23">
        <f t="shared" si="57"/>
        <v>0</v>
      </c>
    </row>
    <row r="168" spans="1:40" ht="12.75">
      <c r="A168" s="1" t="s">
        <v>163</v>
      </c>
      <c r="B168" s="3">
        <v>4131</v>
      </c>
      <c r="C168" s="4">
        <v>4171</v>
      </c>
      <c r="D168" s="18">
        <v>4131</v>
      </c>
      <c r="E168" s="5">
        <v>455.593474154278</v>
      </c>
      <c r="F168" s="5">
        <v>946.4</v>
      </c>
      <c r="G168" s="5">
        <f t="shared" si="42"/>
        <v>1401.993474154278</v>
      </c>
      <c r="H168" s="5">
        <v>626.9515399681983</v>
      </c>
      <c r="I168" s="6">
        <v>2994.097918933333</v>
      </c>
      <c r="J168" s="7">
        <v>6866408</v>
      </c>
      <c r="K168" s="7">
        <v>39674.9523</v>
      </c>
      <c r="L168" s="7">
        <v>1168.1306</v>
      </c>
      <c r="M168" s="7">
        <v>0</v>
      </c>
      <c r="N168" s="7">
        <v>0</v>
      </c>
      <c r="O168" s="7">
        <v>0</v>
      </c>
      <c r="P168" s="7">
        <v>0</v>
      </c>
      <c r="Q168" s="7">
        <v>0</v>
      </c>
      <c r="R168" s="7">
        <v>0</v>
      </c>
      <c r="S168" s="7">
        <v>0</v>
      </c>
      <c r="T168" s="8">
        <v>0</v>
      </c>
      <c r="U168" s="22">
        <f t="shared" si="43"/>
        <v>0</v>
      </c>
      <c r="V168" s="23">
        <f t="shared" si="44"/>
        <v>8.381571853339949</v>
      </c>
      <c r="W168" s="23">
        <f t="shared" si="45"/>
        <v>12.368618503113598</v>
      </c>
      <c r="X168" s="23">
        <f t="shared" si="46"/>
        <v>-3.9870466497736494</v>
      </c>
      <c r="Y168" s="23">
        <f t="shared" si="47"/>
        <v>0.5352244588999999</v>
      </c>
      <c r="Z168" s="23">
        <f t="shared" si="48"/>
        <v>-3.4518221908736493</v>
      </c>
      <c r="AA168" s="25">
        <f t="shared" si="49"/>
        <v>-0.2790790410428383</v>
      </c>
      <c r="AB168" s="40">
        <f t="shared" si="60"/>
        <v>1</v>
      </c>
      <c r="AC168" s="23">
        <f t="shared" si="61"/>
        <v>-3.4518221908736493</v>
      </c>
      <c r="AD168" s="23"/>
      <c r="AE168" s="23">
        <f t="shared" si="50"/>
        <v>8.10828905842385</v>
      </c>
      <c r="AF168" s="23">
        <f t="shared" si="51"/>
        <v>4.532389420315097</v>
      </c>
      <c r="AG168" s="23">
        <f t="shared" si="58"/>
        <v>12.640678478738947</v>
      </c>
      <c r="AH168" s="23">
        <f t="shared" si="52"/>
        <v>12.368618503113598</v>
      </c>
      <c r="AI168" s="23">
        <f t="shared" si="53"/>
        <v>0.2720599756253481</v>
      </c>
      <c r="AJ168" s="23">
        <f t="shared" si="59"/>
        <v>0.5352244588999999</v>
      </c>
      <c r="AK168" s="23">
        <f t="shared" si="54"/>
        <v>0.807284434525348</v>
      </c>
      <c r="AL168" s="25">
        <f t="shared" si="55"/>
        <v>0.06526876338874284</v>
      </c>
      <c r="AM168" s="40" t="str">
        <f t="shared" si="56"/>
        <v>  </v>
      </c>
      <c r="AN168" s="23">
        <f t="shared" si="57"/>
        <v>0</v>
      </c>
    </row>
    <row r="169" spans="1:40" ht="12.75">
      <c r="A169" s="1" t="s">
        <v>164</v>
      </c>
      <c r="B169" s="3">
        <v>0</v>
      </c>
      <c r="C169" s="4">
        <v>0</v>
      </c>
      <c r="D169" s="18">
        <v>0</v>
      </c>
      <c r="E169" s="5">
        <v>0</v>
      </c>
      <c r="F169" s="5">
        <v>0</v>
      </c>
      <c r="G169" s="5">
        <f t="shared" si="42"/>
        <v>0</v>
      </c>
      <c r="H169" s="5">
        <v>0</v>
      </c>
      <c r="I169" s="6">
        <v>0</v>
      </c>
      <c r="J169" s="7">
        <v>0</v>
      </c>
      <c r="K169" s="7">
        <v>0</v>
      </c>
      <c r="L169" s="7">
        <v>0</v>
      </c>
      <c r="M169" s="7">
        <v>0</v>
      </c>
      <c r="N169" s="7">
        <v>0</v>
      </c>
      <c r="O169" s="7">
        <v>0</v>
      </c>
      <c r="P169" s="7">
        <v>0</v>
      </c>
      <c r="Q169" s="7">
        <v>0</v>
      </c>
      <c r="R169" s="7">
        <v>0</v>
      </c>
      <c r="S169" s="7">
        <v>0</v>
      </c>
      <c r="T169" s="8">
        <v>0</v>
      </c>
      <c r="U169" s="22">
        <f t="shared" si="43"/>
        <v>0</v>
      </c>
      <c r="V169" s="23">
        <f t="shared" si="44"/>
        <v>0</v>
      </c>
      <c r="W169" s="23">
        <f t="shared" si="45"/>
        <v>0</v>
      </c>
      <c r="X169" s="23">
        <f t="shared" si="46"/>
        <v>0</v>
      </c>
      <c r="Y169" s="23">
        <f t="shared" si="47"/>
        <v>0</v>
      </c>
      <c r="Z169" s="23">
        <f t="shared" si="48"/>
        <v>0</v>
      </c>
      <c r="AA169" s="25"/>
      <c r="AB169" s="40" t="str">
        <f t="shared" si="60"/>
        <v>  </v>
      </c>
      <c r="AC169" s="23">
        <f t="shared" si="61"/>
        <v>0</v>
      </c>
      <c r="AD169" s="23"/>
      <c r="AE169" s="23">
        <f t="shared" si="50"/>
        <v>0</v>
      </c>
      <c r="AF169" s="23">
        <f t="shared" si="51"/>
        <v>0</v>
      </c>
      <c r="AG169" s="23">
        <f t="shared" si="58"/>
        <v>0</v>
      </c>
      <c r="AH169" s="23">
        <f t="shared" si="52"/>
        <v>0</v>
      </c>
      <c r="AI169" s="23">
        <f t="shared" si="53"/>
        <v>0</v>
      </c>
      <c r="AJ169" s="23">
        <f t="shared" si="59"/>
        <v>0</v>
      </c>
      <c r="AK169" s="23">
        <f t="shared" si="54"/>
        <v>0</v>
      </c>
      <c r="AL169" s="25"/>
      <c r="AM169" s="40" t="str">
        <f t="shared" si="56"/>
        <v>  </v>
      </c>
      <c r="AN169" s="23">
        <f t="shared" si="57"/>
        <v>0</v>
      </c>
    </row>
    <row r="170" spans="1:40" ht="12.75">
      <c r="A170" s="1" t="s">
        <v>165</v>
      </c>
      <c r="B170" s="3">
        <v>3189</v>
      </c>
      <c r="C170" s="4">
        <v>3189</v>
      </c>
      <c r="D170" s="18">
        <v>3189</v>
      </c>
      <c r="E170" s="5">
        <v>426.6060095913172</v>
      </c>
      <c r="F170" s="5">
        <v>944.5502053819173</v>
      </c>
      <c r="G170" s="5">
        <f t="shared" si="42"/>
        <v>1371.1562149732345</v>
      </c>
      <c r="H170" s="5">
        <v>664.7175797798837</v>
      </c>
      <c r="I170" s="6">
        <v>3023.795467911111</v>
      </c>
      <c r="J170" s="7">
        <v>4784967</v>
      </c>
      <c r="K170" s="7">
        <v>38754.9554</v>
      </c>
      <c r="L170" s="7">
        <v>7789.1032</v>
      </c>
      <c r="M170" s="7">
        <v>0</v>
      </c>
      <c r="N170" s="7">
        <v>0</v>
      </c>
      <c r="O170" s="7">
        <v>0</v>
      </c>
      <c r="P170" s="7">
        <v>0</v>
      </c>
      <c r="Q170" s="7">
        <v>0</v>
      </c>
      <c r="R170" s="7">
        <v>0</v>
      </c>
      <c r="S170" s="7">
        <v>0</v>
      </c>
      <c r="T170" s="8">
        <v>0</v>
      </c>
      <c r="U170" s="22">
        <f t="shared" si="43"/>
        <v>0</v>
      </c>
      <c r="V170" s="23">
        <f t="shared" si="44"/>
        <v>6.492401531467694</v>
      </c>
      <c r="W170" s="23">
        <f t="shared" si="45"/>
        <v>9.642883747168531</v>
      </c>
      <c r="X170" s="23">
        <f t="shared" si="46"/>
        <v>-3.150482215700837</v>
      </c>
      <c r="Y170" s="23">
        <f t="shared" si="47"/>
        <v>0.39106168259999996</v>
      </c>
      <c r="Z170" s="23">
        <f t="shared" si="48"/>
        <v>-2.759420533100837</v>
      </c>
      <c r="AA170" s="25">
        <f t="shared" si="49"/>
        <v>-0.2861613398493053</v>
      </c>
      <c r="AB170" s="40">
        <f t="shared" si="60"/>
        <v>1</v>
      </c>
      <c r="AC170" s="23">
        <f t="shared" si="61"/>
        <v>-2.759420533100837</v>
      </c>
      <c r="AD170" s="23"/>
      <c r="AE170" s="23">
        <f t="shared" si="50"/>
        <v>6.121664037369502</v>
      </c>
      <c r="AF170" s="23">
        <f t="shared" si="51"/>
        <v>3.7096226333565863</v>
      </c>
      <c r="AG170" s="23">
        <f t="shared" si="58"/>
        <v>9.831286670726088</v>
      </c>
      <c r="AH170" s="23">
        <f t="shared" si="52"/>
        <v>9.642883747168531</v>
      </c>
      <c r="AI170" s="23">
        <f t="shared" si="53"/>
        <v>0.1884029235575575</v>
      </c>
      <c r="AJ170" s="23">
        <f t="shared" si="59"/>
        <v>0.39106168259999996</v>
      </c>
      <c r="AK170" s="23">
        <f t="shared" si="54"/>
        <v>0.5794646061575575</v>
      </c>
      <c r="AL170" s="25">
        <f t="shared" si="55"/>
        <v>0.060092460030715125</v>
      </c>
      <c r="AM170" s="40" t="str">
        <f t="shared" si="56"/>
        <v>  </v>
      </c>
      <c r="AN170" s="23">
        <f t="shared" si="57"/>
        <v>0</v>
      </c>
    </row>
    <row r="171" spans="1:40" ht="12.75">
      <c r="A171" s="1" t="s">
        <v>166</v>
      </c>
      <c r="B171" s="3">
        <v>44830</v>
      </c>
      <c r="C171" s="4">
        <v>44830</v>
      </c>
      <c r="D171" s="18">
        <v>44830</v>
      </c>
      <c r="E171" s="5">
        <v>562.2557863502291</v>
      </c>
      <c r="F171" s="5">
        <v>1128.2479991099563</v>
      </c>
      <c r="G171" s="5">
        <f t="shared" si="42"/>
        <v>1690.5037854601853</v>
      </c>
      <c r="H171" s="5">
        <v>654.8521459311955</v>
      </c>
      <c r="I171" s="6">
        <v>2745.5770483555552</v>
      </c>
      <c r="J171" s="7">
        <v>780402502.9546</v>
      </c>
      <c r="K171" s="7">
        <v>381577.9063</v>
      </c>
      <c r="L171" s="7">
        <v>4989.6231</v>
      </c>
      <c r="M171" s="7">
        <v>0</v>
      </c>
      <c r="N171" s="7">
        <v>0</v>
      </c>
      <c r="O171" s="7">
        <v>3926</v>
      </c>
      <c r="P171" s="7">
        <v>0</v>
      </c>
      <c r="Q171" s="7">
        <v>12</v>
      </c>
      <c r="R171" s="7">
        <v>0</v>
      </c>
      <c r="S171" s="7">
        <v>42430</v>
      </c>
      <c r="T171" s="8">
        <v>0</v>
      </c>
      <c r="U171" s="22">
        <f t="shared" si="43"/>
        <v>46368</v>
      </c>
      <c r="V171" s="23">
        <f t="shared" si="44"/>
        <v>105.14230640427562</v>
      </c>
      <c r="W171" s="23">
        <f t="shared" si="45"/>
        <v>123.08421907777955</v>
      </c>
      <c r="X171" s="23">
        <f t="shared" si="46"/>
        <v>-17.941912673503936</v>
      </c>
      <c r="Y171" s="23">
        <f t="shared" si="47"/>
        <v>56.62191574213119</v>
      </c>
      <c r="Z171" s="23">
        <f t="shared" si="48"/>
        <v>38.68000306862726</v>
      </c>
      <c r="AA171" s="25">
        <f t="shared" si="49"/>
        <v>0.3142563958112659</v>
      </c>
      <c r="AB171" s="40" t="str">
        <f t="shared" si="60"/>
        <v>  </v>
      </c>
      <c r="AC171" s="23">
        <f t="shared" si="61"/>
        <v>0</v>
      </c>
      <c r="AD171" s="23"/>
      <c r="AE171" s="23">
        <f t="shared" si="50"/>
        <v>106.09939858305215</v>
      </c>
      <c r="AF171" s="23">
        <f t="shared" si="51"/>
        <v>51.37478797866712</v>
      </c>
      <c r="AG171" s="23">
        <f t="shared" si="58"/>
        <v>157.47418656171928</v>
      </c>
      <c r="AH171" s="23">
        <f t="shared" si="52"/>
        <v>123.08421907777955</v>
      </c>
      <c r="AI171" s="23">
        <f t="shared" si="53"/>
        <v>34.38996748393973</v>
      </c>
      <c r="AJ171" s="23">
        <f t="shared" si="59"/>
        <v>56.62191574213119</v>
      </c>
      <c r="AK171" s="23">
        <f t="shared" si="54"/>
        <v>91.01188322607092</v>
      </c>
      <c r="AL171" s="25">
        <f t="shared" si="55"/>
        <v>0.7394277179315617</v>
      </c>
      <c r="AM171" s="40" t="str">
        <f t="shared" si="56"/>
        <v>  </v>
      </c>
      <c r="AN171" s="23">
        <f t="shared" si="57"/>
        <v>0</v>
      </c>
    </row>
    <row r="172" spans="1:40" ht="12.75">
      <c r="A172" s="1" t="s">
        <v>167</v>
      </c>
      <c r="B172" s="3">
        <v>3454</v>
      </c>
      <c r="C172" s="4">
        <v>3457</v>
      </c>
      <c r="D172" s="18">
        <v>3454</v>
      </c>
      <c r="E172" s="5">
        <v>479.32836420933916</v>
      </c>
      <c r="F172" s="5">
        <v>1074.32</v>
      </c>
      <c r="G172" s="5">
        <f t="shared" si="42"/>
        <v>1553.648364209339</v>
      </c>
      <c r="H172" s="5">
        <v>703.6348323414312</v>
      </c>
      <c r="I172" s="6">
        <v>3350.954519466666</v>
      </c>
      <c r="J172" s="7">
        <v>20674415</v>
      </c>
      <c r="K172" s="7">
        <v>45778.0914</v>
      </c>
      <c r="L172" s="7">
        <v>1139.606</v>
      </c>
      <c r="M172" s="7">
        <v>0</v>
      </c>
      <c r="N172" s="7">
        <v>0</v>
      </c>
      <c r="O172" s="7">
        <v>0</v>
      </c>
      <c r="P172" s="7">
        <v>0</v>
      </c>
      <c r="Q172" s="7">
        <v>0</v>
      </c>
      <c r="R172" s="7">
        <v>0</v>
      </c>
      <c r="S172" s="7">
        <v>0</v>
      </c>
      <c r="T172" s="8">
        <v>0</v>
      </c>
      <c r="U172" s="22">
        <f t="shared" si="43"/>
        <v>0</v>
      </c>
      <c r="V172" s="23">
        <f t="shared" si="44"/>
        <v>7.796656160886361</v>
      </c>
      <c r="W172" s="23">
        <f t="shared" si="45"/>
        <v>11.574196910237866</v>
      </c>
      <c r="X172" s="23">
        <f t="shared" si="46"/>
        <v>-3.7775407493515054</v>
      </c>
      <c r="Y172" s="23">
        <f t="shared" si="47"/>
        <v>1.5354755773999997</v>
      </c>
      <c r="Z172" s="23">
        <f t="shared" si="48"/>
        <v>-2.2420651719515057</v>
      </c>
      <c r="AA172" s="25">
        <f t="shared" si="49"/>
        <v>-0.19371237497854424</v>
      </c>
      <c r="AB172" s="40">
        <f t="shared" si="60"/>
        <v>1</v>
      </c>
      <c r="AC172" s="23">
        <f t="shared" si="61"/>
        <v>-2.2420651719515057</v>
      </c>
      <c r="AD172" s="23"/>
      <c r="AE172" s="23">
        <f t="shared" si="50"/>
        <v>7.512822029970679</v>
      </c>
      <c r="AF172" s="23">
        <f t="shared" si="51"/>
        <v>4.253120744087781</v>
      </c>
      <c r="AG172" s="23">
        <f t="shared" si="58"/>
        <v>11.765942774058459</v>
      </c>
      <c r="AH172" s="23">
        <f t="shared" si="52"/>
        <v>11.574196910237866</v>
      </c>
      <c r="AI172" s="23">
        <f t="shared" si="53"/>
        <v>0.1917458638205929</v>
      </c>
      <c r="AJ172" s="23">
        <f t="shared" si="59"/>
        <v>1.5354755773999997</v>
      </c>
      <c r="AK172" s="23">
        <f t="shared" si="54"/>
        <v>1.7272214412205926</v>
      </c>
      <c r="AL172" s="25">
        <f t="shared" si="55"/>
        <v>0.14923034873311963</v>
      </c>
      <c r="AM172" s="40" t="str">
        <f t="shared" si="56"/>
        <v>  </v>
      </c>
      <c r="AN172" s="23">
        <f t="shared" si="57"/>
        <v>0</v>
      </c>
    </row>
    <row r="173" spans="1:40" ht="12.75">
      <c r="A173" s="1" t="s">
        <v>168</v>
      </c>
      <c r="B173" s="3">
        <v>6637</v>
      </c>
      <c r="C173" s="4">
        <v>6639.57</v>
      </c>
      <c r="D173" s="18">
        <v>6637</v>
      </c>
      <c r="E173" s="5">
        <v>585.2479624242416</v>
      </c>
      <c r="F173" s="5">
        <v>1056.839665004631</v>
      </c>
      <c r="G173" s="5">
        <f t="shared" si="42"/>
        <v>1642.0876274288726</v>
      </c>
      <c r="H173" s="5">
        <v>725.4371275345195</v>
      </c>
      <c r="I173" s="6">
        <v>3963.99588</v>
      </c>
      <c r="J173" s="7">
        <v>1835080</v>
      </c>
      <c r="K173" s="7">
        <v>37451.1054</v>
      </c>
      <c r="L173" s="7">
        <v>18878.0172</v>
      </c>
      <c r="M173" s="7">
        <v>0</v>
      </c>
      <c r="N173" s="7">
        <v>0</v>
      </c>
      <c r="O173" s="7">
        <v>0</v>
      </c>
      <c r="P173" s="7">
        <v>0</v>
      </c>
      <c r="Q173" s="7">
        <v>0</v>
      </c>
      <c r="R173" s="7">
        <v>0</v>
      </c>
      <c r="S173" s="7">
        <v>0</v>
      </c>
      <c r="T173" s="8">
        <v>0</v>
      </c>
      <c r="U173" s="22">
        <f t="shared" si="43"/>
        <v>0</v>
      </c>
      <c r="V173" s="23">
        <f t="shared" si="44"/>
        <v>15.713261798692034</v>
      </c>
      <c r="W173" s="23">
        <f t="shared" si="45"/>
        <v>26.309040655559997</v>
      </c>
      <c r="X173" s="23">
        <f t="shared" si="46"/>
        <v>-10.595778856867963</v>
      </c>
      <c r="Y173" s="23">
        <f t="shared" si="47"/>
        <v>0.18845488259999998</v>
      </c>
      <c r="Z173" s="23">
        <f t="shared" si="48"/>
        <v>-10.407323974267962</v>
      </c>
      <c r="AA173" s="25">
        <f t="shared" si="49"/>
        <v>-0.3955797594644919</v>
      </c>
      <c r="AB173" s="40">
        <f t="shared" si="60"/>
        <v>1</v>
      </c>
      <c r="AC173" s="23">
        <f t="shared" si="61"/>
        <v>-10.407323974267962</v>
      </c>
      <c r="AD173" s="23"/>
      <c r="AE173" s="23">
        <f t="shared" si="50"/>
        <v>15.257949816543595</v>
      </c>
      <c r="AF173" s="23">
        <f t="shared" si="51"/>
        <v>8.425770877031562</v>
      </c>
      <c r="AG173" s="23">
        <f t="shared" si="58"/>
        <v>23.683720693575157</v>
      </c>
      <c r="AH173" s="23">
        <f t="shared" si="52"/>
        <v>26.309040655559997</v>
      </c>
      <c r="AI173" s="23">
        <f t="shared" si="53"/>
        <v>-2.6253199619848395</v>
      </c>
      <c r="AJ173" s="23">
        <f t="shared" si="59"/>
        <v>0.18845488259999998</v>
      </c>
      <c r="AK173" s="23">
        <f t="shared" si="54"/>
        <v>-2.4368650793848396</v>
      </c>
      <c r="AL173" s="25">
        <f t="shared" si="55"/>
        <v>-0.09262462707357773</v>
      </c>
      <c r="AM173" s="40">
        <f t="shared" si="56"/>
        <v>1</v>
      </c>
      <c r="AN173" s="23">
        <f t="shared" si="57"/>
        <v>-2.4368650793848396</v>
      </c>
    </row>
    <row r="174" spans="1:40" ht="12.75">
      <c r="A174" s="1" t="s">
        <v>169</v>
      </c>
      <c r="B174" s="3">
        <v>10860</v>
      </c>
      <c r="C174" s="4">
        <v>10860</v>
      </c>
      <c r="D174" s="18">
        <v>10860</v>
      </c>
      <c r="E174" s="5">
        <v>527.7565340623545</v>
      </c>
      <c r="F174" s="5">
        <v>1028.243975455703</v>
      </c>
      <c r="G174" s="5">
        <f t="shared" si="42"/>
        <v>1556.0005095180577</v>
      </c>
      <c r="H174" s="5">
        <v>658.6095018202951</v>
      </c>
      <c r="I174" s="6">
        <v>3150.617553777777</v>
      </c>
      <c r="J174" s="7">
        <v>105295516</v>
      </c>
      <c r="K174" s="7">
        <v>83180.6181</v>
      </c>
      <c r="L174" s="7">
        <v>147.7905</v>
      </c>
      <c r="M174" s="7">
        <v>0</v>
      </c>
      <c r="N174" s="7">
        <v>0</v>
      </c>
      <c r="O174" s="7">
        <v>0</v>
      </c>
      <c r="P174" s="7">
        <v>0</v>
      </c>
      <c r="Q174" s="7">
        <v>0</v>
      </c>
      <c r="R174" s="7">
        <v>0</v>
      </c>
      <c r="S174" s="7">
        <v>0</v>
      </c>
      <c r="T174" s="8">
        <v>0</v>
      </c>
      <c r="U174" s="22">
        <f t="shared" si="43"/>
        <v>0</v>
      </c>
      <c r="V174" s="23">
        <f t="shared" si="44"/>
        <v>24.05066472313451</v>
      </c>
      <c r="W174" s="23">
        <f t="shared" si="45"/>
        <v>34.21570663402666</v>
      </c>
      <c r="X174" s="23">
        <f t="shared" si="46"/>
        <v>-10.16504191089215</v>
      </c>
      <c r="Y174" s="23">
        <f t="shared" si="47"/>
        <v>7.664605560599999</v>
      </c>
      <c r="Z174" s="23">
        <f t="shared" si="48"/>
        <v>-2.5004363502921505</v>
      </c>
      <c r="AA174" s="25">
        <f t="shared" si="49"/>
        <v>-0.07307861202566922</v>
      </c>
      <c r="AB174" s="40">
        <f t="shared" si="60"/>
        <v>1</v>
      </c>
      <c r="AC174" s="23">
        <f t="shared" si="61"/>
        <v>-2.5004363502921505</v>
      </c>
      <c r="AD174" s="23"/>
      <c r="AE174" s="23">
        <f t="shared" si="50"/>
        <v>23.65743174671255</v>
      </c>
      <c r="AF174" s="23">
        <f t="shared" si="51"/>
        <v>12.516873582094707</v>
      </c>
      <c r="AG174" s="23">
        <f t="shared" si="58"/>
        <v>36.17430532880726</v>
      </c>
      <c r="AH174" s="23">
        <f t="shared" si="52"/>
        <v>34.21570663402666</v>
      </c>
      <c r="AI174" s="23">
        <f t="shared" si="53"/>
        <v>1.9585986947805978</v>
      </c>
      <c r="AJ174" s="23">
        <f t="shared" si="59"/>
        <v>7.664605560599999</v>
      </c>
      <c r="AK174" s="23">
        <f t="shared" si="54"/>
        <v>9.623204255380596</v>
      </c>
      <c r="AL174" s="25">
        <f t="shared" si="55"/>
        <v>0.28125107449368186</v>
      </c>
      <c r="AM174" s="40" t="str">
        <f t="shared" si="56"/>
        <v>  </v>
      </c>
      <c r="AN174" s="23">
        <f t="shared" si="57"/>
        <v>0</v>
      </c>
    </row>
    <row r="175" spans="1:40" ht="12.75">
      <c r="A175" s="1" t="s">
        <v>170</v>
      </c>
      <c r="B175" s="3">
        <v>5295</v>
      </c>
      <c r="C175" s="4">
        <v>5295</v>
      </c>
      <c r="D175" s="18">
        <v>5295</v>
      </c>
      <c r="E175" s="5">
        <v>482.0990441513107</v>
      </c>
      <c r="F175" s="5">
        <v>996.657257201489</v>
      </c>
      <c r="G175" s="5">
        <f t="shared" si="42"/>
        <v>1478.7563013527997</v>
      </c>
      <c r="H175" s="5">
        <v>692.5200963230166</v>
      </c>
      <c r="I175" s="6">
        <v>3799.3505726222215</v>
      </c>
      <c r="J175" s="7">
        <v>-2641034</v>
      </c>
      <c r="K175" s="7">
        <v>0</v>
      </c>
      <c r="L175" s="7">
        <v>1012.2104000000002</v>
      </c>
      <c r="M175" s="7">
        <v>0</v>
      </c>
      <c r="N175" s="7">
        <v>0</v>
      </c>
      <c r="O175" s="7">
        <v>0</v>
      </c>
      <c r="P175" s="7">
        <v>0</v>
      </c>
      <c r="Q175" s="7">
        <v>0</v>
      </c>
      <c r="R175" s="7">
        <v>0</v>
      </c>
      <c r="S175" s="7">
        <v>0</v>
      </c>
      <c r="T175" s="8">
        <v>0</v>
      </c>
      <c r="U175" s="22">
        <f t="shared" si="43"/>
        <v>0</v>
      </c>
      <c r="V175" s="23">
        <f t="shared" si="44"/>
        <v>11.496908525693446</v>
      </c>
      <c r="W175" s="23">
        <f t="shared" si="45"/>
        <v>20.11756128203466</v>
      </c>
      <c r="X175" s="23">
        <f t="shared" si="46"/>
        <v>-8.620652756341215</v>
      </c>
      <c r="Y175" s="23">
        <f t="shared" si="47"/>
        <v>-0.18914223759999996</v>
      </c>
      <c r="Z175" s="23">
        <f t="shared" si="48"/>
        <v>-8.809794993941216</v>
      </c>
      <c r="AA175" s="25">
        <f t="shared" si="49"/>
        <v>-0.43791565341513433</v>
      </c>
      <c r="AB175" s="40">
        <f t="shared" si="60"/>
        <v>1</v>
      </c>
      <c r="AC175" s="23">
        <f t="shared" si="61"/>
        <v>-8.809794993941216</v>
      </c>
      <c r="AD175" s="23"/>
      <c r="AE175" s="23">
        <f t="shared" si="50"/>
        <v>10.962020461928304</v>
      </c>
      <c r="AF175" s="23">
        <f t="shared" si="51"/>
        <v>6.417064342553152</v>
      </c>
      <c r="AG175" s="23">
        <f t="shared" si="58"/>
        <v>17.379084804481458</v>
      </c>
      <c r="AH175" s="23">
        <f t="shared" si="52"/>
        <v>20.11756128203466</v>
      </c>
      <c r="AI175" s="23">
        <f t="shared" si="53"/>
        <v>-2.7384764775532027</v>
      </c>
      <c r="AJ175" s="23">
        <f t="shared" si="59"/>
        <v>-0.18914223759999996</v>
      </c>
      <c r="AK175" s="23">
        <f t="shared" si="54"/>
        <v>-2.9276187151532027</v>
      </c>
      <c r="AL175" s="25">
        <f t="shared" si="55"/>
        <v>-0.14552552737928617</v>
      </c>
      <c r="AM175" s="40">
        <f t="shared" si="56"/>
        <v>1</v>
      </c>
      <c r="AN175" s="23">
        <f t="shared" si="57"/>
        <v>-2.9276187151532027</v>
      </c>
    </row>
    <row r="176" spans="1:40" ht="12.75">
      <c r="A176" s="1" t="s">
        <v>171</v>
      </c>
      <c r="B176" s="3">
        <v>5522</v>
      </c>
      <c r="C176" s="4">
        <v>5642.56</v>
      </c>
      <c r="D176" s="18">
        <v>5522</v>
      </c>
      <c r="E176" s="5">
        <v>369.40451625643686</v>
      </c>
      <c r="F176" s="5">
        <v>892.55</v>
      </c>
      <c r="G176" s="5">
        <f t="shared" si="42"/>
        <v>1261.9545162564368</v>
      </c>
      <c r="H176" s="5">
        <v>639.6882363071687</v>
      </c>
      <c r="I176" s="6">
        <v>3982.8695411555555</v>
      </c>
      <c r="J176" s="7">
        <v>-217490</v>
      </c>
      <c r="K176" s="7">
        <v>0</v>
      </c>
      <c r="L176" s="7">
        <v>7057.427000000001</v>
      </c>
      <c r="M176" s="7">
        <v>0</v>
      </c>
      <c r="N176" s="7">
        <v>0</v>
      </c>
      <c r="O176" s="7">
        <v>8670</v>
      </c>
      <c r="P176" s="7">
        <v>0</v>
      </c>
      <c r="Q176" s="7">
        <v>0</v>
      </c>
      <c r="R176" s="7">
        <v>0</v>
      </c>
      <c r="S176" s="7">
        <v>0</v>
      </c>
      <c r="T176" s="8">
        <v>0</v>
      </c>
      <c r="U176" s="22">
        <f t="shared" si="43"/>
        <v>8670</v>
      </c>
      <c r="V176" s="23">
        <f t="shared" si="44"/>
        <v>10.500871279656229</v>
      </c>
      <c r="W176" s="23">
        <f t="shared" si="45"/>
        <v>21.99340560626098</v>
      </c>
      <c r="X176" s="23">
        <f t="shared" si="46"/>
        <v>-11.49253432660475</v>
      </c>
      <c r="Y176" s="23">
        <f t="shared" si="47"/>
        <v>6.814700000000085E-05</v>
      </c>
      <c r="Z176" s="23">
        <f t="shared" si="48"/>
        <v>-11.49246617960475</v>
      </c>
      <c r="AA176" s="25">
        <f t="shared" si="49"/>
        <v>-0.522541455623095</v>
      </c>
      <c r="AB176" s="40">
        <f t="shared" si="60"/>
        <v>1</v>
      </c>
      <c r="AC176" s="23">
        <f t="shared" si="61"/>
        <v>-11.49246617960475</v>
      </c>
      <c r="AD176" s="23"/>
      <c r="AE176" s="23">
        <f t="shared" si="50"/>
        <v>9.755917974275262</v>
      </c>
      <c r="AF176" s="23">
        <f t="shared" si="51"/>
        <v>6.181627271554325</v>
      </c>
      <c r="AG176" s="23">
        <f t="shared" si="58"/>
        <v>15.937545245829586</v>
      </c>
      <c r="AH176" s="23">
        <f t="shared" si="52"/>
        <v>21.99340560626098</v>
      </c>
      <c r="AI176" s="23">
        <f t="shared" si="53"/>
        <v>-6.055860360431392</v>
      </c>
      <c r="AJ176" s="23">
        <f t="shared" si="59"/>
        <v>6.814700000000085E-05</v>
      </c>
      <c r="AK176" s="23">
        <f t="shared" si="54"/>
        <v>-6.055792213431392</v>
      </c>
      <c r="AL176" s="25">
        <f t="shared" si="55"/>
        <v>-0.2753458160071152</v>
      </c>
      <c r="AM176" s="40">
        <f t="shared" si="56"/>
        <v>1</v>
      </c>
      <c r="AN176" s="23">
        <f t="shared" si="57"/>
        <v>-6.055792213431392</v>
      </c>
    </row>
    <row r="177" spans="1:40" ht="12.75">
      <c r="A177" s="1" t="s">
        <v>172</v>
      </c>
      <c r="B177" s="3">
        <v>3128</v>
      </c>
      <c r="C177" s="4">
        <v>3128</v>
      </c>
      <c r="D177" s="18">
        <v>3128</v>
      </c>
      <c r="E177" s="5">
        <v>406.71664655219945</v>
      </c>
      <c r="F177" s="5">
        <v>865.2415040258641</v>
      </c>
      <c r="G177" s="5">
        <f t="shared" si="42"/>
        <v>1271.9581505780634</v>
      </c>
      <c r="H177" s="5">
        <v>628.6172217298252</v>
      </c>
      <c r="I177" s="6">
        <v>3051.2727509333326</v>
      </c>
      <c r="J177" s="7">
        <v>9429324</v>
      </c>
      <c r="K177" s="7">
        <v>40807.7612</v>
      </c>
      <c r="L177" s="7">
        <v>1175.8474</v>
      </c>
      <c r="M177" s="7">
        <v>0</v>
      </c>
      <c r="N177" s="7">
        <v>0</v>
      </c>
      <c r="O177" s="7">
        <v>0</v>
      </c>
      <c r="P177" s="7">
        <v>0</v>
      </c>
      <c r="Q177" s="7">
        <v>0</v>
      </c>
      <c r="R177" s="7">
        <v>0</v>
      </c>
      <c r="S177" s="7">
        <v>0</v>
      </c>
      <c r="T177" s="8">
        <v>69204</v>
      </c>
      <c r="U177" s="22">
        <f t="shared" si="43"/>
        <v>69204</v>
      </c>
      <c r="V177" s="23">
        <f t="shared" si="44"/>
        <v>5.944999764579077</v>
      </c>
      <c r="W177" s="23">
        <f t="shared" si="45"/>
        <v>9.544381164919464</v>
      </c>
      <c r="X177" s="23">
        <f t="shared" si="46"/>
        <v>-3.5993814003403877</v>
      </c>
      <c r="Y177" s="23">
        <f t="shared" si="47"/>
        <v>0.7900989365999999</v>
      </c>
      <c r="Z177" s="23">
        <f t="shared" si="48"/>
        <v>-2.809282463740388</v>
      </c>
      <c r="AA177" s="25">
        <f t="shared" si="49"/>
        <v>-0.29433888014300535</v>
      </c>
      <c r="AB177" s="40">
        <f t="shared" si="60"/>
        <v>1</v>
      </c>
      <c r="AC177" s="23">
        <f t="shared" si="61"/>
        <v>-2.809282463740388</v>
      </c>
      <c r="AD177" s="23"/>
      <c r="AE177" s="23">
        <f t="shared" si="50"/>
        <v>5.570159133011455</v>
      </c>
      <c r="AF177" s="23">
        <f t="shared" si="51"/>
        <v>3.441050671749063</v>
      </c>
      <c r="AG177" s="23">
        <f t="shared" si="58"/>
        <v>9.011209804760519</v>
      </c>
      <c r="AH177" s="23">
        <f t="shared" si="52"/>
        <v>9.544381164919464</v>
      </c>
      <c r="AI177" s="23">
        <f t="shared" si="53"/>
        <v>-0.5331713601589456</v>
      </c>
      <c r="AJ177" s="23">
        <f t="shared" si="59"/>
        <v>0.7900989365999999</v>
      </c>
      <c r="AK177" s="23">
        <f t="shared" si="54"/>
        <v>0.25692757644105424</v>
      </c>
      <c r="AL177" s="25">
        <f t="shared" si="55"/>
        <v>0.02691924934697662</v>
      </c>
      <c r="AM177" s="40" t="str">
        <f t="shared" si="56"/>
        <v>  </v>
      </c>
      <c r="AN177" s="23">
        <f t="shared" si="57"/>
        <v>0</v>
      </c>
    </row>
    <row r="178" spans="1:40" ht="12.75">
      <c r="A178" s="1" t="s">
        <v>173</v>
      </c>
      <c r="B178" s="3">
        <v>0</v>
      </c>
      <c r="C178" s="4">
        <v>0</v>
      </c>
      <c r="D178" s="18">
        <v>0</v>
      </c>
      <c r="E178" s="5">
        <v>0</v>
      </c>
      <c r="F178" s="5">
        <v>0</v>
      </c>
      <c r="G178" s="5">
        <f t="shared" si="42"/>
        <v>0</v>
      </c>
      <c r="H178" s="5">
        <v>0</v>
      </c>
      <c r="I178" s="6">
        <v>0</v>
      </c>
      <c r="J178" s="7">
        <v>0</v>
      </c>
      <c r="K178" s="7">
        <v>0</v>
      </c>
      <c r="L178" s="7">
        <v>0</v>
      </c>
      <c r="M178" s="7">
        <v>0</v>
      </c>
      <c r="N178" s="7">
        <v>0</v>
      </c>
      <c r="O178" s="7">
        <v>0</v>
      </c>
      <c r="P178" s="7">
        <v>0</v>
      </c>
      <c r="Q178" s="7">
        <v>0</v>
      </c>
      <c r="R178" s="7">
        <v>0</v>
      </c>
      <c r="S178" s="7">
        <v>0</v>
      </c>
      <c r="T178" s="8">
        <v>0</v>
      </c>
      <c r="U178" s="22">
        <f t="shared" si="43"/>
        <v>0</v>
      </c>
      <c r="V178" s="23">
        <f t="shared" si="44"/>
        <v>0</v>
      </c>
      <c r="W178" s="23">
        <f t="shared" si="45"/>
        <v>0</v>
      </c>
      <c r="X178" s="23">
        <f t="shared" si="46"/>
        <v>0</v>
      </c>
      <c r="Y178" s="23">
        <f t="shared" si="47"/>
        <v>0</v>
      </c>
      <c r="Z178" s="23">
        <f t="shared" si="48"/>
        <v>0</v>
      </c>
      <c r="AA178" s="25"/>
      <c r="AB178" s="40" t="str">
        <f t="shared" si="60"/>
        <v>  </v>
      </c>
      <c r="AC178" s="23">
        <f t="shared" si="61"/>
        <v>0</v>
      </c>
      <c r="AD178" s="23"/>
      <c r="AE178" s="23">
        <f t="shared" si="50"/>
        <v>0</v>
      </c>
      <c r="AF178" s="23">
        <f t="shared" si="51"/>
        <v>0</v>
      </c>
      <c r="AG178" s="23">
        <f t="shared" si="58"/>
        <v>0</v>
      </c>
      <c r="AH178" s="23">
        <f t="shared" si="52"/>
        <v>0</v>
      </c>
      <c r="AI178" s="23">
        <f t="shared" si="53"/>
        <v>0</v>
      </c>
      <c r="AJ178" s="23">
        <f t="shared" si="59"/>
        <v>0</v>
      </c>
      <c r="AK178" s="23">
        <f t="shared" si="54"/>
        <v>0</v>
      </c>
      <c r="AL178" s="25"/>
      <c r="AM178" s="40" t="str">
        <f t="shared" si="56"/>
        <v>  </v>
      </c>
      <c r="AN178" s="23">
        <f t="shared" si="57"/>
        <v>0</v>
      </c>
    </row>
    <row r="179" spans="1:40" ht="12.75">
      <c r="A179" s="1" t="s">
        <v>174</v>
      </c>
      <c r="B179" s="3">
        <v>3925</v>
      </c>
      <c r="C179" s="4">
        <v>3930</v>
      </c>
      <c r="D179" s="18">
        <v>3925</v>
      </c>
      <c r="E179" s="5">
        <v>394.7231688778108</v>
      </c>
      <c r="F179" s="5">
        <v>858.6263390503713</v>
      </c>
      <c r="G179" s="5">
        <f t="shared" si="42"/>
        <v>1253.349507928182</v>
      </c>
      <c r="H179" s="5">
        <v>578.1407478059467</v>
      </c>
      <c r="I179" s="6">
        <v>2872.1533567999995</v>
      </c>
      <c r="J179" s="7">
        <v>5979785</v>
      </c>
      <c r="K179" s="7">
        <v>39283.065</v>
      </c>
      <c r="L179" s="7">
        <v>1075.6668</v>
      </c>
      <c r="M179" s="7">
        <v>0</v>
      </c>
      <c r="N179" s="7">
        <v>0</v>
      </c>
      <c r="O179" s="7">
        <v>0</v>
      </c>
      <c r="P179" s="7">
        <v>0</v>
      </c>
      <c r="Q179" s="7">
        <v>0</v>
      </c>
      <c r="R179" s="7">
        <v>0</v>
      </c>
      <c r="S179" s="7">
        <v>0</v>
      </c>
      <c r="T179" s="8">
        <v>0</v>
      </c>
      <c r="U179" s="22">
        <f t="shared" si="43"/>
        <v>0</v>
      </c>
      <c r="V179" s="23">
        <f t="shared" si="44"/>
        <v>7.188599253756456</v>
      </c>
      <c r="W179" s="23">
        <f t="shared" si="45"/>
        <v>11.273201925439999</v>
      </c>
      <c r="X179" s="23">
        <f t="shared" si="46"/>
        <v>-4.084602671683543</v>
      </c>
      <c r="Y179" s="23">
        <f t="shared" si="47"/>
        <v>0.4709032518</v>
      </c>
      <c r="Z179" s="23">
        <f t="shared" si="48"/>
        <v>-3.613699419883543</v>
      </c>
      <c r="AA179" s="25">
        <f t="shared" si="49"/>
        <v>-0.32055661237900684</v>
      </c>
      <c r="AB179" s="40">
        <f t="shared" si="60"/>
        <v>1</v>
      </c>
      <c r="AC179" s="23">
        <f t="shared" si="61"/>
        <v>-3.613699419883543</v>
      </c>
      <c r="AD179" s="23"/>
      <c r="AE179" s="23">
        <f t="shared" si="50"/>
        <v>6.88715554606536</v>
      </c>
      <c r="AF179" s="23">
        <f t="shared" si="51"/>
        <v>3.9711042614920964</v>
      </c>
      <c r="AG179" s="23">
        <f t="shared" si="58"/>
        <v>10.858259807557456</v>
      </c>
      <c r="AH179" s="23">
        <f t="shared" si="52"/>
        <v>11.273201925439999</v>
      </c>
      <c r="AI179" s="23">
        <f t="shared" si="53"/>
        <v>-0.41494211788254276</v>
      </c>
      <c r="AJ179" s="23">
        <f t="shared" si="59"/>
        <v>0.4709032518</v>
      </c>
      <c r="AK179" s="23">
        <f t="shared" si="54"/>
        <v>0.05596113391745722</v>
      </c>
      <c r="AL179" s="25">
        <f t="shared" si="55"/>
        <v>0.004964085118636162</v>
      </c>
      <c r="AM179" s="40" t="str">
        <f t="shared" si="56"/>
        <v>  </v>
      </c>
      <c r="AN179" s="23">
        <f t="shared" si="57"/>
        <v>0</v>
      </c>
    </row>
    <row r="180" spans="1:40" ht="12.75">
      <c r="A180" s="1" t="s">
        <v>175</v>
      </c>
      <c r="B180" s="3">
        <v>6289</v>
      </c>
      <c r="C180" s="4">
        <v>6316.15</v>
      </c>
      <c r="D180" s="18">
        <v>6289</v>
      </c>
      <c r="E180" s="5">
        <v>425.0717826045142</v>
      </c>
      <c r="F180" s="5">
        <v>919.0868390621339</v>
      </c>
      <c r="G180" s="5">
        <f t="shared" si="42"/>
        <v>1344.158621666648</v>
      </c>
      <c r="H180" s="5">
        <v>608.4246192221858</v>
      </c>
      <c r="I180" s="6">
        <v>3020.4744959999994</v>
      </c>
      <c r="J180" s="7">
        <v>12156830</v>
      </c>
      <c r="K180" s="7">
        <v>42013.3189</v>
      </c>
      <c r="L180" s="7">
        <v>9696.503700000001</v>
      </c>
      <c r="M180" s="7">
        <v>0</v>
      </c>
      <c r="N180" s="7">
        <v>0</v>
      </c>
      <c r="O180" s="7">
        <v>0</v>
      </c>
      <c r="P180" s="7">
        <v>0</v>
      </c>
      <c r="Q180" s="7">
        <v>0</v>
      </c>
      <c r="R180" s="7">
        <v>0</v>
      </c>
      <c r="S180" s="7">
        <v>0</v>
      </c>
      <c r="T180" s="8">
        <v>0</v>
      </c>
      <c r="U180" s="22">
        <f t="shared" si="43"/>
        <v>0</v>
      </c>
      <c r="V180" s="23">
        <f t="shared" si="44"/>
        <v>12.279796001949876</v>
      </c>
      <c r="W180" s="23">
        <f t="shared" si="45"/>
        <v>18.995764105343998</v>
      </c>
      <c r="X180" s="23">
        <f t="shared" si="46"/>
        <v>-6.715968103394122</v>
      </c>
      <c r="Y180" s="23">
        <f t="shared" si="47"/>
        <v>0.9270015825999999</v>
      </c>
      <c r="Z180" s="23">
        <f t="shared" si="48"/>
        <v>-5.788966520794122</v>
      </c>
      <c r="AA180" s="25">
        <f t="shared" si="49"/>
        <v>-0.3047503900706756</v>
      </c>
      <c r="AB180" s="40">
        <f t="shared" si="60"/>
        <v>1</v>
      </c>
      <c r="AC180" s="23">
        <f t="shared" si="61"/>
        <v>-5.788966520794122</v>
      </c>
      <c r="AD180" s="23"/>
      <c r="AE180" s="23">
        <f t="shared" si="50"/>
        <v>11.83477900032617</v>
      </c>
      <c r="AF180" s="23">
        <f t="shared" si="51"/>
        <v>6.696169253004571</v>
      </c>
      <c r="AG180" s="23">
        <f t="shared" si="58"/>
        <v>18.53094825333074</v>
      </c>
      <c r="AH180" s="23">
        <f t="shared" si="52"/>
        <v>18.995764105343998</v>
      </c>
      <c r="AI180" s="23">
        <f t="shared" si="53"/>
        <v>-0.46481585201325615</v>
      </c>
      <c r="AJ180" s="23">
        <f t="shared" si="59"/>
        <v>0.9270015825999999</v>
      </c>
      <c r="AK180" s="23">
        <f t="shared" si="54"/>
        <v>0.4621857305867437</v>
      </c>
      <c r="AL180" s="25">
        <f t="shared" si="55"/>
        <v>0.02433098916282704</v>
      </c>
      <c r="AM180" s="40" t="str">
        <f t="shared" si="56"/>
        <v>  </v>
      </c>
      <c r="AN180" s="23">
        <f t="shared" si="57"/>
        <v>0</v>
      </c>
    </row>
    <row r="181" spans="1:40" ht="12.75">
      <c r="A181" s="1" t="s">
        <v>176</v>
      </c>
      <c r="B181" s="3">
        <v>3214</v>
      </c>
      <c r="C181" s="4">
        <v>3216.25</v>
      </c>
      <c r="D181" s="18">
        <v>3214</v>
      </c>
      <c r="E181" s="5">
        <v>442.1358509018592</v>
      </c>
      <c r="F181" s="5">
        <v>1004.9556889566741</v>
      </c>
      <c r="G181" s="5">
        <f t="shared" si="42"/>
        <v>1447.0915398585332</v>
      </c>
      <c r="H181" s="5">
        <v>697.3195889496068</v>
      </c>
      <c r="I181" s="6">
        <v>3369.4447534222218</v>
      </c>
      <c r="J181" s="7">
        <v>9541222.7669</v>
      </c>
      <c r="K181" s="7">
        <v>40857.2205</v>
      </c>
      <c r="L181" s="7">
        <v>0</v>
      </c>
      <c r="M181" s="7">
        <v>0</v>
      </c>
      <c r="N181" s="7">
        <v>0</v>
      </c>
      <c r="O181" s="7">
        <v>0</v>
      </c>
      <c r="P181" s="7">
        <v>0</v>
      </c>
      <c r="Q181" s="7">
        <v>0</v>
      </c>
      <c r="R181" s="7">
        <v>0</v>
      </c>
      <c r="S181" s="7">
        <v>0</v>
      </c>
      <c r="T181" s="8">
        <v>0</v>
      </c>
      <c r="U181" s="22">
        <f t="shared" si="43"/>
        <v>0</v>
      </c>
      <c r="V181" s="23">
        <f t="shared" si="44"/>
        <v>6.892137367989362</v>
      </c>
      <c r="W181" s="23">
        <f t="shared" si="45"/>
        <v>10.82939543749902</v>
      </c>
      <c r="X181" s="23">
        <f t="shared" si="46"/>
        <v>-3.9372580695096584</v>
      </c>
      <c r="Y181" s="23">
        <f t="shared" si="47"/>
        <v>0.7278252597167999</v>
      </c>
      <c r="Z181" s="23">
        <f t="shared" si="48"/>
        <v>-3.2094328097928586</v>
      </c>
      <c r="AA181" s="25">
        <f t="shared" si="49"/>
        <v>-0.29636306369232157</v>
      </c>
      <c r="AB181" s="40">
        <f t="shared" si="60"/>
        <v>1</v>
      </c>
      <c r="AC181" s="23">
        <f t="shared" si="61"/>
        <v>-3.2094328097928586</v>
      </c>
      <c r="AD181" s="23"/>
      <c r="AE181" s="23">
        <f t="shared" si="50"/>
        <v>6.511333092747456</v>
      </c>
      <c r="AF181" s="23">
        <f t="shared" si="51"/>
        <v>3.9220740280470636</v>
      </c>
      <c r="AG181" s="23">
        <f t="shared" si="58"/>
        <v>10.43340712079452</v>
      </c>
      <c r="AH181" s="23">
        <f t="shared" si="52"/>
        <v>10.82939543749902</v>
      </c>
      <c r="AI181" s="23">
        <f t="shared" si="53"/>
        <v>-0.39598831670449997</v>
      </c>
      <c r="AJ181" s="23">
        <f t="shared" si="59"/>
        <v>0.7278252597167999</v>
      </c>
      <c r="AK181" s="23">
        <f t="shared" si="54"/>
        <v>0.33183694301229993</v>
      </c>
      <c r="AL181" s="25">
        <f t="shared" si="55"/>
        <v>0.0306422408275208</v>
      </c>
      <c r="AM181" s="40" t="str">
        <f t="shared" si="56"/>
        <v>  </v>
      </c>
      <c r="AN181" s="23">
        <f t="shared" si="57"/>
        <v>0</v>
      </c>
    </row>
    <row r="182" spans="1:40" ht="12.75">
      <c r="A182" s="1" t="s">
        <v>177</v>
      </c>
      <c r="B182" s="3">
        <v>0</v>
      </c>
      <c r="C182" s="4">
        <v>0</v>
      </c>
      <c r="D182" s="18">
        <v>0</v>
      </c>
      <c r="E182" s="5">
        <v>0</v>
      </c>
      <c r="F182" s="5">
        <v>0</v>
      </c>
      <c r="G182" s="5">
        <f t="shared" si="42"/>
        <v>0</v>
      </c>
      <c r="H182" s="5">
        <v>0</v>
      </c>
      <c r="I182" s="6">
        <v>0</v>
      </c>
      <c r="J182" s="7">
        <v>0</v>
      </c>
      <c r="K182" s="7">
        <v>0</v>
      </c>
      <c r="L182" s="7">
        <v>0</v>
      </c>
      <c r="M182" s="7">
        <v>0</v>
      </c>
      <c r="N182" s="7">
        <v>0</v>
      </c>
      <c r="O182" s="7">
        <v>0</v>
      </c>
      <c r="P182" s="7">
        <v>0</v>
      </c>
      <c r="Q182" s="7">
        <v>0</v>
      </c>
      <c r="R182" s="7">
        <v>0</v>
      </c>
      <c r="S182" s="7">
        <v>0</v>
      </c>
      <c r="T182" s="8">
        <v>0</v>
      </c>
      <c r="U182" s="22">
        <f t="shared" si="43"/>
        <v>0</v>
      </c>
      <c r="V182" s="23">
        <f t="shared" si="44"/>
        <v>0</v>
      </c>
      <c r="W182" s="23">
        <f t="shared" si="45"/>
        <v>0</v>
      </c>
      <c r="X182" s="23">
        <f t="shared" si="46"/>
        <v>0</v>
      </c>
      <c r="Y182" s="23">
        <f t="shared" si="47"/>
        <v>0</v>
      </c>
      <c r="Z182" s="23">
        <f t="shared" si="48"/>
        <v>0</v>
      </c>
      <c r="AA182" s="25"/>
      <c r="AB182" s="40" t="str">
        <f t="shared" si="60"/>
        <v>  </v>
      </c>
      <c r="AC182" s="23">
        <f t="shared" si="61"/>
        <v>0</v>
      </c>
      <c r="AD182" s="23"/>
      <c r="AE182" s="23">
        <f t="shared" si="50"/>
        <v>0</v>
      </c>
      <c r="AF182" s="23">
        <f t="shared" si="51"/>
        <v>0</v>
      </c>
      <c r="AG182" s="23">
        <f t="shared" si="58"/>
        <v>0</v>
      </c>
      <c r="AH182" s="23">
        <f t="shared" si="52"/>
        <v>0</v>
      </c>
      <c r="AI182" s="23">
        <f t="shared" si="53"/>
        <v>0</v>
      </c>
      <c r="AJ182" s="23">
        <f t="shared" si="59"/>
        <v>0</v>
      </c>
      <c r="AK182" s="23">
        <f t="shared" si="54"/>
        <v>0</v>
      </c>
      <c r="AL182" s="25"/>
      <c r="AM182" s="40" t="str">
        <f t="shared" si="56"/>
        <v>  </v>
      </c>
      <c r="AN182" s="23">
        <f t="shared" si="57"/>
        <v>0</v>
      </c>
    </row>
    <row r="183" spans="1:40" ht="12.75">
      <c r="A183" s="1" t="s">
        <v>178</v>
      </c>
      <c r="B183" s="3">
        <v>2900</v>
      </c>
      <c r="C183" s="4">
        <v>2900</v>
      </c>
      <c r="D183" s="18">
        <v>2900</v>
      </c>
      <c r="E183" s="5">
        <v>383.3864881890428</v>
      </c>
      <c r="F183" s="5">
        <v>930.0266613723572</v>
      </c>
      <c r="G183" s="5">
        <f t="shared" si="42"/>
        <v>1313.4131495614001</v>
      </c>
      <c r="H183" s="5">
        <v>641.6287807568377</v>
      </c>
      <c r="I183" s="6">
        <v>3687.6687443555547</v>
      </c>
      <c r="J183" s="7">
        <v>-2953098</v>
      </c>
      <c r="K183" s="7">
        <v>0</v>
      </c>
      <c r="L183" s="7">
        <v>11527.9346</v>
      </c>
      <c r="M183" s="7">
        <v>0</v>
      </c>
      <c r="N183" s="7">
        <v>0</v>
      </c>
      <c r="O183" s="7">
        <v>0</v>
      </c>
      <c r="P183" s="7">
        <v>0</v>
      </c>
      <c r="Q183" s="7">
        <v>0</v>
      </c>
      <c r="R183" s="7">
        <v>0</v>
      </c>
      <c r="S183" s="7">
        <v>0</v>
      </c>
      <c r="T183" s="8">
        <v>0</v>
      </c>
      <c r="U183" s="22">
        <f t="shared" si="43"/>
        <v>0</v>
      </c>
      <c r="V183" s="23">
        <f t="shared" si="44"/>
        <v>5.66962159792289</v>
      </c>
      <c r="W183" s="23">
        <f t="shared" si="45"/>
        <v>10.694239358631108</v>
      </c>
      <c r="X183" s="23">
        <f t="shared" si="46"/>
        <v>-5.024617760708218</v>
      </c>
      <c r="Y183" s="23">
        <f t="shared" si="47"/>
        <v>-0.20109512139999997</v>
      </c>
      <c r="Z183" s="23">
        <f t="shared" si="48"/>
        <v>-5.225712882108218</v>
      </c>
      <c r="AA183" s="25">
        <f t="shared" si="49"/>
        <v>-0.4886474583992408</v>
      </c>
      <c r="AB183" s="40">
        <f t="shared" si="60"/>
        <v>1</v>
      </c>
      <c r="AC183" s="23">
        <f t="shared" si="61"/>
        <v>-5.225712882108218</v>
      </c>
      <c r="AD183" s="23"/>
      <c r="AE183" s="23">
        <f t="shared" si="50"/>
        <v>5.332457387219284</v>
      </c>
      <c r="AF183" s="23">
        <f t="shared" si="51"/>
        <v>3.256266062340951</v>
      </c>
      <c r="AG183" s="23">
        <f t="shared" si="58"/>
        <v>8.588723449560234</v>
      </c>
      <c r="AH183" s="23">
        <f t="shared" si="52"/>
        <v>10.694239358631108</v>
      </c>
      <c r="AI183" s="23">
        <f t="shared" si="53"/>
        <v>-2.105515909070874</v>
      </c>
      <c r="AJ183" s="23">
        <f t="shared" si="59"/>
        <v>-0.20109512139999997</v>
      </c>
      <c r="AK183" s="23">
        <f t="shared" si="54"/>
        <v>-2.306611030470874</v>
      </c>
      <c r="AL183" s="25">
        <f t="shared" si="55"/>
        <v>-0.21568724554582314</v>
      </c>
      <c r="AM183" s="40">
        <f t="shared" si="56"/>
        <v>1</v>
      </c>
      <c r="AN183" s="23">
        <f t="shared" si="57"/>
        <v>-2.306611030470874</v>
      </c>
    </row>
    <row r="184" spans="1:40" ht="12.75">
      <c r="A184" s="1" t="s">
        <v>179</v>
      </c>
      <c r="B184" s="3">
        <v>18596</v>
      </c>
      <c r="C184" s="4">
        <v>18598</v>
      </c>
      <c r="D184" s="18">
        <v>18596</v>
      </c>
      <c r="E184" s="5">
        <v>535.6263850088573</v>
      </c>
      <c r="F184" s="5">
        <v>1058.1479063753138</v>
      </c>
      <c r="G184" s="5">
        <f t="shared" si="42"/>
        <v>1593.7742913841712</v>
      </c>
      <c r="H184" s="5">
        <v>691.7237187357375</v>
      </c>
      <c r="I184" s="6">
        <v>2854.0675048888884</v>
      </c>
      <c r="J184" s="7">
        <v>118967929</v>
      </c>
      <c r="K184" s="7">
        <v>89223.8246</v>
      </c>
      <c r="L184" s="7">
        <v>8534.090400000001</v>
      </c>
      <c r="M184" s="7">
        <v>0</v>
      </c>
      <c r="N184" s="7">
        <v>0</v>
      </c>
      <c r="O184" s="7">
        <v>0</v>
      </c>
      <c r="P184" s="7">
        <v>0</v>
      </c>
      <c r="Q184" s="7">
        <v>0</v>
      </c>
      <c r="R184" s="7">
        <v>0</v>
      </c>
      <c r="S184" s="7">
        <v>0</v>
      </c>
      <c r="T184" s="8">
        <v>0</v>
      </c>
      <c r="U184" s="22">
        <f t="shared" si="43"/>
        <v>0</v>
      </c>
      <c r="V184" s="23">
        <f t="shared" si="44"/>
        <v>42.501120996189826</v>
      </c>
      <c r="W184" s="23">
        <f t="shared" si="45"/>
        <v>53.07423932091377</v>
      </c>
      <c r="X184" s="23">
        <f t="shared" si="46"/>
        <v>-10.573118324723943</v>
      </c>
      <c r="Y184" s="23">
        <f t="shared" si="47"/>
        <v>8.663448803</v>
      </c>
      <c r="Z184" s="23">
        <f t="shared" si="48"/>
        <v>-1.9096695217239432</v>
      </c>
      <c r="AA184" s="25">
        <f t="shared" si="49"/>
        <v>-0.035981100175117214</v>
      </c>
      <c r="AB184" s="40">
        <f t="shared" si="60"/>
        <v>1</v>
      </c>
      <c r="AC184" s="23">
        <f t="shared" si="61"/>
        <v>-1.9096695217239432</v>
      </c>
      <c r="AD184" s="23"/>
      <c r="AE184" s="23">
        <f t="shared" si="50"/>
        <v>41.49295741161207</v>
      </c>
      <c r="AF184" s="23">
        <f t="shared" si="51"/>
        <v>22.510764978817107</v>
      </c>
      <c r="AG184" s="23">
        <f t="shared" si="58"/>
        <v>64.00372239042917</v>
      </c>
      <c r="AH184" s="23">
        <f t="shared" si="52"/>
        <v>53.07423932091377</v>
      </c>
      <c r="AI184" s="23">
        <f t="shared" si="53"/>
        <v>10.929483069515406</v>
      </c>
      <c r="AJ184" s="23">
        <f t="shared" si="59"/>
        <v>8.663448803</v>
      </c>
      <c r="AK184" s="23">
        <f t="shared" si="54"/>
        <v>19.592931872515408</v>
      </c>
      <c r="AL184" s="25">
        <f t="shared" si="55"/>
        <v>0.36916086077176924</v>
      </c>
      <c r="AM184" s="40" t="str">
        <f t="shared" si="56"/>
        <v>  </v>
      </c>
      <c r="AN184" s="23">
        <f t="shared" si="57"/>
        <v>0</v>
      </c>
    </row>
    <row r="185" spans="1:40" ht="12.75">
      <c r="A185" s="1" t="s">
        <v>180</v>
      </c>
      <c r="B185" s="3">
        <v>17270</v>
      </c>
      <c r="C185" s="4">
        <v>17312.3</v>
      </c>
      <c r="D185" s="18">
        <v>17270</v>
      </c>
      <c r="E185" s="5">
        <v>683.0638593914483</v>
      </c>
      <c r="F185" s="5">
        <v>1147.915795542035</v>
      </c>
      <c r="G185" s="5">
        <f t="shared" si="42"/>
        <v>1830.9796549334833</v>
      </c>
      <c r="H185" s="5">
        <v>689.8505141966474</v>
      </c>
      <c r="I185" s="6">
        <v>3221.5248600888885</v>
      </c>
      <c r="J185" s="7">
        <v>118245348</v>
      </c>
      <c r="K185" s="7">
        <v>88904.4438</v>
      </c>
      <c r="L185" s="7">
        <v>10186.5205</v>
      </c>
      <c r="M185" s="7">
        <v>0</v>
      </c>
      <c r="N185" s="7">
        <v>0</v>
      </c>
      <c r="O185" s="7">
        <v>0</v>
      </c>
      <c r="P185" s="7">
        <v>0</v>
      </c>
      <c r="Q185" s="7">
        <v>0</v>
      </c>
      <c r="R185" s="7">
        <v>0</v>
      </c>
      <c r="S185" s="7">
        <v>0</v>
      </c>
      <c r="T185" s="8">
        <v>0</v>
      </c>
      <c r="U185" s="22">
        <f t="shared" si="43"/>
        <v>0</v>
      </c>
      <c r="V185" s="23">
        <f t="shared" si="44"/>
        <v>43.53473702087736</v>
      </c>
      <c r="W185" s="23">
        <f t="shared" si="45"/>
        <v>55.63573433373511</v>
      </c>
      <c r="X185" s="23">
        <f t="shared" si="46"/>
        <v>-12.10099731285775</v>
      </c>
      <c r="Y185" s="23">
        <f t="shared" si="47"/>
        <v>8.6127560203</v>
      </c>
      <c r="Z185" s="23">
        <f t="shared" si="48"/>
        <v>-3.488241292557749</v>
      </c>
      <c r="AA185" s="25">
        <f t="shared" si="49"/>
        <v>-0.06269785659039338</v>
      </c>
      <c r="AB185" s="40">
        <f t="shared" si="60"/>
        <v>1</v>
      </c>
      <c r="AC185" s="23">
        <f t="shared" si="61"/>
        <v>-3.488241292557749</v>
      </c>
      <c r="AD185" s="23"/>
      <c r="AE185" s="23">
        <f t="shared" si="50"/>
        <v>44.26942609698175</v>
      </c>
      <c r="AF185" s="23">
        <f t="shared" si="51"/>
        <v>20.849007165308176</v>
      </c>
      <c r="AG185" s="23">
        <f t="shared" si="58"/>
        <v>65.11843326228993</v>
      </c>
      <c r="AH185" s="23">
        <f t="shared" si="52"/>
        <v>55.63573433373511</v>
      </c>
      <c r="AI185" s="23">
        <f t="shared" si="53"/>
        <v>9.482698928554818</v>
      </c>
      <c r="AJ185" s="23">
        <f t="shared" si="59"/>
        <v>8.6127560203</v>
      </c>
      <c r="AK185" s="23">
        <f t="shared" si="54"/>
        <v>18.09545494885482</v>
      </c>
      <c r="AL185" s="25">
        <f t="shared" si="55"/>
        <v>0.32524878417723185</v>
      </c>
      <c r="AM185" s="40" t="str">
        <f t="shared" si="56"/>
        <v>  </v>
      </c>
      <c r="AN185" s="23">
        <f t="shared" si="57"/>
        <v>0</v>
      </c>
    </row>
    <row r="186" spans="1:40" ht="12.75">
      <c r="A186" s="1" t="s">
        <v>181</v>
      </c>
      <c r="B186" s="3">
        <v>6218</v>
      </c>
      <c r="C186" s="4">
        <v>6227</v>
      </c>
      <c r="D186" s="18">
        <v>6218</v>
      </c>
      <c r="E186" s="5">
        <v>639.2642688125455</v>
      </c>
      <c r="F186" s="5">
        <v>1086.9</v>
      </c>
      <c r="G186" s="5">
        <f t="shared" si="42"/>
        <v>1726.1642688125457</v>
      </c>
      <c r="H186" s="5">
        <v>704.2933183894662</v>
      </c>
      <c r="I186" s="6">
        <v>3292.1211601777773</v>
      </c>
      <c r="J186" s="7">
        <v>35892909</v>
      </c>
      <c r="K186" s="7">
        <v>52504.6658</v>
      </c>
      <c r="L186" s="7">
        <v>2409.825</v>
      </c>
      <c r="M186" s="7">
        <v>0</v>
      </c>
      <c r="N186" s="7">
        <v>0</v>
      </c>
      <c r="O186" s="7">
        <v>0</v>
      </c>
      <c r="P186" s="7">
        <v>0</v>
      </c>
      <c r="Q186" s="7">
        <v>0</v>
      </c>
      <c r="R186" s="7">
        <v>0</v>
      </c>
      <c r="S186" s="7">
        <v>0</v>
      </c>
      <c r="T186" s="8">
        <v>0</v>
      </c>
      <c r="U186" s="22">
        <f t="shared" si="43"/>
        <v>0</v>
      </c>
      <c r="V186" s="23">
        <f t="shared" si="44"/>
        <v>15.11258527722211</v>
      </c>
      <c r="W186" s="23">
        <f t="shared" si="45"/>
        <v>20.47040937398542</v>
      </c>
      <c r="X186" s="23">
        <f t="shared" si="46"/>
        <v>-5.357824096763309</v>
      </c>
      <c r="Y186" s="23">
        <f t="shared" si="47"/>
        <v>2.6392039388</v>
      </c>
      <c r="Z186" s="23">
        <f t="shared" si="48"/>
        <v>-2.718620157963309</v>
      </c>
      <c r="AA186" s="25">
        <f t="shared" si="49"/>
        <v>-0.13280731754286437</v>
      </c>
      <c r="AB186" s="40">
        <f t="shared" si="60"/>
        <v>1</v>
      </c>
      <c r="AC186" s="23">
        <f t="shared" si="61"/>
        <v>-2.718620157963309</v>
      </c>
      <c r="AD186" s="23"/>
      <c r="AE186" s="23">
        <f t="shared" si="50"/>
        <v>15.02660519286697</v>
      </c>
      <c r="AF186" s="23">
        <f t="shared" si="51"/>
        <v>7.663767744054976</v>
      </c>
      <c r="AG186" s="23">
        <f t="shared" si="58"/>
        <v>22.690372936921946</v>
      </c>
      <c r="AH186" s="23">
        <f t="shared" si="52"/>
        <v>20.47040937398542</v>
      </c>
      <c r="AI186" s="23">
        <f t="shared" si="53"/>
        <v>2.2199635629365275</v>
      </c>
      <c r="AJ186" s="23">
        <f t="shared" si="59"/>
        <v>2.6392039388</v>
      </c>
      <c r="AK186" s="23">
        <f t="shared" si="54"/>
        <v>4.859167501736527</v>
      </c>
      <c r="AL186" s="25">
        <f t="shared" si="55"/>
        <v>0.23737519914534508</v>
      </c>
      <c r="AM186" s="40" t="str">
        <f t="shared" si="56"/>
        <v>  </v>
      </c>
      <c r="AN186" s="23">
        <f t="shared" si="57"/>
        <v>0</v>
      </c>
    </row>
    <row r="187" spans="1:40" ht="12.75">
      <c r="A187" s="1" t="s">
        <v>182</v>
      </c>
      <c r="B187" s="3">
        <v>41082</v>
      </c>
      <c r="C187" s="4">
        <v>41084</v>
      </c>
      <c r="D187" s="18">
        <v>41082</v>
      </c>
      <c r="E187" s="5">
        <v>1049.169290324431</v>
      </c>
      <c r="F187" s="5">
        <v>1403.84</v>
      </c>
      <c r="G187" s="5">
        <f t="shared" si="42"/>
        <v>2453.009290324431</v>
      </c>
      <c r="H187" s="5">
        <v>798.6322437846303</v>
      </c>
      <c r="I187" s="6">
        <v>4091.892246577777</v>
      </c>
      <c r="J187" s="7">
        <v>743772140.4675</v>
      </c>
      <c r="K187" s="7">
        <v>365387.2861</v>
      </c>
      <c r="L187" s="7">
        <v>47706.1369</v>
      </c>
      <c r="M187" s="7">
        <v>0</v>
      </c>
      <c r="N187" s="7">
        <v>0</v>
      </c>
      <c r="O187" s="7">
        <v>0</v>
      </c>
      <c r="P187" s="7">
        <v>1444379</v>
      </c>
      <c r="Q187" s="7">
        <v>0</v>
      </c>
      <c r="R187" s="7">
        <v>0</v>
      </c>
      <c r="S187" s="7">
        <v>12397</v>
      </c>
      <c r="T187" s="8">
        <v>0</v>
      </c>
      <c r="U187" s="22">
        <f t="shared" si="43"/>
        <v>1456776</v>
      </c>
      <c r="V187" s="23">
        <f t="shared" si="44"/>
        <v>133.58393750426845</v>
      </c>
      <c r="W187" s="23">
        <f t="shared" si="45"/>
        <v>168.10311727390823</v>
      </c>
      <c r="X187" s="23">
        <f t="shared" si="46"/>
        <v>-34.51917976963978</v>
      </c>
      <c r="Y187" s="23">
        <f t="shared" si="47"/>
        <v>55.42146353665999</v>
      </c>
      <c r="Z187" s="23">
        <f t="shared" si="48"/>
        <v>20.902283767020215</v>
      </c>
      <c r="AA187" s="25">
        <f t="shared" si="49"/>
        <v>0.12434203544817024</v>
      </c>
      <c r="AB187" s="40" t="str">
        <f t="shared" si="60"/>
        <v>  </v>
      </c>
      <c r="AC187" s="23">
        <f t="shared" si="61"/>
        <v>0</v>
      </c>
      <c r="AD187" s="23"/>
      <c r="AE187" s="23">
        <f t="shared" si="50"/>
        <v>141.08433873115158</v>
      </c>
      <c r="AF187" s="23">
        <f t="shared" si="51"/>
        <v>57.416467218530315</v>
      </c>
      <c r="AG187" s="23">
        <f t="shared" si="58"/>
        <v>198.50080594968188</v>
      </c>
      <c r="AH187" s="23">
        <f t="shared" si="52"/>
        <v>168.10311727390823</v>
      </c>
      <c r="AI187" s="23">
        <f t="shared" si="53"/>
        <v>30.39768867577365</v>
      </c>
      <c r="AJ187" s="23">
        <f t="shared" si="59"/>
        <v>55.42146353665999</v>
      </c>
      <c r="AK187" s="23">
        <f t="shared" si="54"/>
        <v>85.81915221243364</v>
      </c>
      <c r="AL187" s="25">
        <f t="shared" si="55"/>
        <v>0.510514936332795</v>
      </c>
      <c r="AM187" s="40" t="str">
        <f t="shared" si="56"/>
        <v>  </v>
      </c>
      <c r="AN187" s="23">
        <f t="shared" si="57"/>
        <v>0</v>
      </c>
    </row>
    <row r="188" spans="1:40" ht="12.75">
      <c r="A188" s="1" t="s">
        <v>183</v>
      </c>
      <c r="B188" s="3">
        <v>5319</v>
      </c>
      <c r="C188" s="4">
        <v>5319</v>
      </c>
      <c r="D188" s="18">
        <v>5319</v>
      </c>
      <c r="E188" s="5">
        <v>463.7690877643063</v>
      </c>
      <c r="F188" s="5">
        <v>1017.8</v>
      </c>
      <c r="G188" s="5">
        <f t="shared" si="42"/>
        <v>1481.5690877643062</v>
      </c>
      <c r="H188" s="5">
        <v>718.1429139861557</v>
      </c>
      <c r="I188" s="6">
        <v>4267.510672533333</v>
      </c>
      <c r="J188" s="7">
        <v>8472303</v>
      </c>
      <c r="K188" s="7">
        <v>40384.7579</v>
      </c>
      <c r="L188" s="7">
        <v>3331.5906</v>
      </c>
      <c r="M188" s="7">
        <v>0</v>
      </c>
      <c r="N188" s="7">
        <v>0</v>
      </c>
      <c r="O188" s="7">
        <v>0</v>
      </c>
      <c r="P188" s="7">
        <v>0</v>
      </c>
      <c r="Q188" s="7">
        <v>0</v>
      </c>
      <c r="R188" s="7">
        <v>0</v>
      </c>
      <c r="S188" s="7">
        <v>0</v>
      </c>
      <c r="T188" s="8">
        <v>0</v>
      </c>
      <c r="U188" s="22">
        <f t="shared" si="43"/>
        <v>0</v>
      </c>
      <c r="V188" s="23">
        <f t="shared" si="44"/>
        <v>11.700268137310708</v>
      </c>
      <c r="W188" s="23">
        <f t="shared" si="45"/>
        <v>22.698889267204795</v>
      </c>
      <c r="X188" s="23">
        <f t="shared" si="46"/>
        <v>-10.998621129894087</v>
      </c>
      <c r="Y188" s="23">
        <f t="shared" si="47"/>
        <v>0.6537221645</v>
      </c>
      <c r="Z188" s="23">
        <f t="shared" si="48"/>
        <v>-10.344898965394087</v>
      </c>
      <c r="AA188" s="25">
        <f t="shared" si="49"/>
        <v>-0.45574472140979727</v>
      </c>
      <c r="AB188" s="40">
        <f t="shared" si="60"/>
        <v>1</v>
      </c>
      <c r="AC188" s="23">
        <f t="shared" si="61"/>
        <v>-10.344898965394087</v>
      </c>
      <c r="AD188" s="23"/>
      <c r="AE188" s="23">
        <f t="shared" si="50"/>
        <v>11.032652368945682</v>
      </c>
      <c r="AF188" s="23">
        <f t="shared" si="51"/>
        <v>6.684653779111634</v>
      </c>
      <c r="AG188" s="23">
        <f t="shared" si="58"/>
        <v>17.717306148057315</v>
      </c>
      <c r="AH188" s="23">
        <f t="shared" si="52"/>
        <v>22.698889267204795</v>
      </c>
      <c r="AI188" s="23">
        <f t="shared" si="53"/>
        <v>-4.98158311914748</v>
      </c>
      <c r="AJ188" s="23">
        <f t="shared" si="59"/>
        <v>0.6537221645</v>
      </c>
      <c r="AK188" s="23">
        <f t="shared" si="54"/>
        <v>-4.32786095464748</v>
      </c>
      <c r="AL188" s="25">
        <f t="shared" si="55"/>
        <v>-0.19066399697805236</v>
      </c>
      <c r="AM188" s="40">
        <f t="shared" si="56"/>
        <v>1</v>
      </c>
      <c r="AN188" s="23">
        <f t="shared" si="57"/>
        <v>-4.32786095464748</v>
      </c>
    </row>
    <row r="189" spans="1:40" ht="12.75">
      <c r="A189" s="1" t="s">
        <v>184</v>
      </c>
      <c r="B189" s="3">
        <v>8276</v>
      </c>
      <c r="C189" s="4">
        <v>8384.1</v>
      </c>
      <c r="D189" s="18">
        <v>8276</v>
      </c>
      <c r="E189" s="5">
        <v>509.651217544485</v>
      </c>
      <c r="F189" s="5">
        <v>1055.2365265512851</v>
      </c>
      <c r="G189" s="5">
        <f t="shared" si="42"/>
        <v>1564.8877440957701</v>
      </c>
      <c r="H189" s="5">
        <v>769.320633317669</v>
      </c>
      <c r="I189" s="6">
        <v>3735.8361479111104</v>
      </c>
      <c r="J189" s="7">
        <v>-33116834</v>
      </c>
      <c r="K189" s="7">
        <v>0</v>
      </c>
      <c r="L189" s="7">
        <v>20105.4334</v>
      </c>
      <c r="M189" s="7">
        <v>0</v>
      </c>
      <c r="N189" s="7">
        <v>0</v>
      </c>
      <c r="O189" s="7">
        <v>0</v>
      </c>
      <c r="P189" s="7">
        <v>0</v>
      </c>
      <c r="Q189" s="7">
        <v>0</v>
      </c>
      <c r="R189" s="7">
        <v>0</v>
      </c>
      <c r="S189" s="7">
        <v>0</v>
      </c>
      <c r="T189" s="8">
        <v>0</v>
      </c>
      <c r="U189" s="22">
        <f t="shared" si="43"/>
        <v>0</v>
      </c>
      <c r="V189" s="23">
        <f t="shared" si="44"/>
        <v>19.317908531473623</v>
      </c>
      <c r="W189" s="23">
        <f t="shared" si="45"/>
        <v>30.917779960112348</v>
      </c>
      <c r="X189" s="23">
        <f t="shared" si="46"/>
        <v>-11.599871428638725</v>
      </c>
      <c r="Y189" s="23">
        <f t="shared" si="47"/>
        <v>-2.3643066146</v>
      </c>
      <c r="Z189" s="23">
        <f t="shared" si="48"/>
        <v>-13.964178043238725</v>
      </c>
      <c r="AA189" s="25">
        <f t="shared" si="49"/>
        <v>-0.45165526312866555</v>
      </c>
      <c r="AB189" s="40">
        <f t="shared" si="60"/>
        <v>1</v>
      </c>
      <c r="AC189" s="23">
        <f t="shared" si="61"/>
        <v>-13.964178043238725</v>
      </c>
      <c r="AD189" s="23"/>
      <c r="AE189" s="23">
        <f t="shared" si="50"/>
        <v>18.13141535819123</v>
      </c>
      <c r="AF189" s="23">
        <f t="shared" si="51"/>
        <v>11.1420707323398</v>
      </c>
      <c r="AG189" s="23">
        <f t="shared" si="58"/>
        <v>29.27348609053103</v>
      </c>
      <c r="AH189" s="23">
        <f t="shared" si="52"/>
        <v>30.917779960112348</v>
      </c>
      <c r="AI189" s="23">
        <f t="shared" si="53"/>
        <v>-1.6442938695813183</v>
      </c>
      <c r="AJ189" s="23">
        <f t="shared" si="59"/>
        <v>-2.3643066146</v>
      </c>
      <c r="AK189" s="23">
        <f t="shared" si="54"/>
        <v>-4.0086004841813185</v>
      </c>
      <c r="AL189" s="25">
        <f t="shared" si="55"/>
        <v>-0.12965356792605726</v>
      </c>
      <c r="AM189" s="40">
        <f t="shared" si="56"/>
        <v>1</v>
      </c>
      <c r="AN189" s="23">
        <f t="shared" si="57"/>
        <v>-4.0086004841813185</v>
      </c>
    </row>
    <row r="190" spans="1:40" ht="12.75">
      <c r="A190" s="1" t="s">
        <v>185</v>
      </c>
      <c r="B190" s="3">
        <v>11634</v>
      </c>
      <c r="C190" s="4">
        <v>11634</v>
      </c>
      <c r="D190" s="18">
        <v>11634</v>
      </c>
      <c r="E190" s="5">
        <v>509.81153080612125</v>
      </c>
      <c r="F190" s="5">
        <v>987.6389749185151</v>
      </c>
      <c r="G190" s="5">
        <f t="shared" si="42"/>
        <v>1497.4505057246365</v>
      </c>
      <c r="H190" s="5">
        <v>640.6565223475787</v>
      </c>
      <c r="I190" s="6">
        <v>2883.117901155555</v>
      </c>
      <c r="J190" s="7">
        <v>117588055.0196</v>
      </c>
      <c r="K190" s="7">
        <v>88613.9203</v>
      </c>
      <c r="L190" s="7">
        <v>8420.600800000002</v>
      </c>
      <c r="M190" s="7">
        <v>0</v>
      </c>
      <c r="N190" s="7">
        <v>0</v>
      </c>
      <c r="O190" s="7">
        <v>0</v>
      </c>
      <c r="P190" s="7">
        <v>0</v>
      </c>
      <c r="Q190" s="7">
        <v>0</v>
      </c>
      <c r="R190" s="7">
        <v>0</v>
      </c>
      <c r="S190" s="7">
        <v>0</v>
      </c>
      <c r="T190" s="8">
        <v>43345</v>
      </c>
      <c r="U190" s="22">
        <f t="shared" si="43"/>
        <v>43345</v>
      </c>
      <c r="V190" s="23">
        <f t="shared" si="44"/>
        <v>24.87473716459215</v>
      </c>
      <c r="W190" s="23">
        <f t="shared" si="45"/>
        <v>33.54219366204373</v>
      </c>
      <c r="X190" s="23">
        <f t="shared" si="46"/>
        <v>-8.667456497451578</v>
      </c>
      <c r="Y190" s="23">
        <f t="shared" si="47"/>
        <v>8.6067194825112</v>
      </c>
      <c r="Z190" s="23">
        <f t="shared" si="48"/>
        <v>-0.06073701494037742</v>
      </c>
      <c r="AA190" s="25">
        <f t="shared" si="49"/>
        <v>-0.0018107645418882453</v>
      </c>
      <c r="AB190" s="40">
        <f t="shared" si="60"/>
        <v>1</v>
      </c>
      <c r="AC190" s="23">
        <f t="shared" si="61"/>
        <v>-0.06073701494037742</v>
      </c>
      <c r="AD190" s="23"/>
      <c r="AE190" s="23">
        <f t="shared" si="50"/>
        <v>24.389874857040592</v>
      </c>
      <c r="AF190" s="23">
        <f t="shared" si="51"/>
        <v>13.04344646673553</v>
      </c>
      <c r="AG190" s="23">
        <f t="shared" si="58"/>
        <v>37.43332132377612</v>
      </c>
      <c r="AH190" s="23">
        <f t="shared" si="52"/>
        <v>33.54219366204373</v>
      </c>
      <c r="AI190" s="23">
        <f t="shared" si="53"/>
        <v>3.8911276617323907</v>
      </c>
      <c r="AJ190" s="23">
        <f t="shared" si="59"/>
        <v>8.6067194825112</v>
      </c>
      <c r="AK190" s="23">
        <f t="shared" si="54"/>
        <v>12.497847144243591</v>
      </c>
      <c r="AL190" s="25">
        <f t="shared" si="55"/>
        <v>0.3726007687561034</v>
      </c>
      <c r="AM190" s="40" t="str">
        <f t="shared" si="56"/>
        <v>  </v>
      </c>
      <c r="AN190" s="23">
        <f t="shared" si="57"/>
        <v>0</v>
      </c>
    </row>
    <row r="191" spans="1:40" ht="12.75">
      <c r="A191" s="1" t="s">
        <v>186</v>
      </c>
      <c r="B191" s="3">
        <v>10975</v>
      </c>
      <c r="C191" s="4">
        <v>10977</v>
      </c>
      <c r="D191" s="18">
        <v>10975</v>
      </c>
      <c r="E191" s="5">
        <v>537.682734997333</v>
      </c>
      <c r="F191" s="5">
        <v>1060.5432078619501</v>
      </c>
      <c r="G191" s="5">
        <f t="shared" si="42"/>
        <v>1598.2259428592831</v>
      </c>
      <c r="H191" s="5">
        <v>681.5196337783362</v>
      </c>
      <c r="I191" s="6">
        <v>3067.991478933333</v>
      </c>
      <c r="J191" s="7">
        <v>85651501</v>
      </c>
      <c r="K191" s="7">
        <v>74497.9634</v>
      </c>
      <c r="L191" s="7">
        <v>6740.5559</v>
      </c>
      <c r="M191" s="7">
        <v>5040000</v>
      </c>
      <c r="N191" s="7">
        <v>0</v>
      </c>
      <c r="O191" s="7">
        <v>0</v>
      </c>
      <c r="P191" s="7">
        <v>0</v>
      </c>
      <c r="Q191" s="7">
        <v>0</v>
      </c>
      <c r="R191" s="7">
        <v>0</v>
      </c>
      <c r="S191" s="7">
        <v>0</v>
      </c>
      <c r="T191" s="8">
        <v>0</v>
      </c>
      <c r="U191" s="22">
        <f t="shared" si="43"/>
        <v>0</v>
      </c>
      <c r="V191" s="23">
        <f t="shared" si="44"/>
        <v>25.02020770359787</v>
      </c>
      <c r="W191" s="23">
        <f t="shared" si="45"/>
        <v>33.671206481293325</v>
      </c>
      <c r="X191" s="23">
        <f t="shared" si="46"/>
        <v>-8.650998777695456</v>
      </c>
      <c r="Y191" s="23">
        <f t="shared" si="47"/>
        <v>11.2881465913</v>
      </c>
      <c r="Z191" s="23">
        <f t="shared" si="48"/>
        <v>2.6371478136045443</v>
      </c>
      <c r="AA191" s="25">
        <f t="shared" si="49"/>
        <v>0.07832056196351804</v>
      </c>
      <c r="AB191" s="40" t="str">
        <f t="shared" si="60"/>
        <v>  </v>
      </c>
      <c r="AC191" s="23">
        <f t="shared" si="61"/>
        <v>0</v>
      </c>
      <c r="AD191" s="23"/>
      <c r="AE191" s="23">
        <f t="shared" si="50"/>
        <v>24.556741612032884</v>
      </c>
      <c r="AF191" s="23">
        <f t="shared" si="51"/>
        <v>13.089436466255169</v>
      </c>
      <c r="AG191" s="23">
        <f t="shared" si="58"/>
        <v>37.64617807828805</v>
      </c>
      <c r="AH191" s="23">
        <f t="shared" si="52"/>
        <v>33.671206481293325</v>
      </c>
      <c r="AI191" s="23">
        <f t="shared" si="53"/>
        <v>3.9749715969947275</v>
      </c>
      <c r="AJ191" s="23">
        <f t="shared" si="59"/>
        <v>11.2881465913</v>
      </c>
      <c r="AK191" s="23">
        <f t="shared" si="54"/>
        <v>15.263118188294728</v>
      </c>
      <c r="AL191" s="25">
        <f t="shared" si="55"/>
        <v>0.4532988206637158</v>
      </c>
      <c r="AM191" s="40" t="str">
        <f t="shared" si="56"/>
        <v>  </v>
      </c>
      <c r="AN191" s="23">
        <f t="shared" si="57"/>
        <v>0</v>
      </c>
    </row>
    <row r="192" spans="1:40" ht="12.75">
      <c r="A192" s="1" t="s">
        <v>187</v>
      </c>
      <c r="B192" s="3">
        <v>19740</v>
      </c>
      <c r="C192" s="4">
        <v>19740</v>
      </c>
      <c r="D192" s="18">
        <v>19740</v>
      </c>
      <c r="E192" s="5">
        <v>598.1982177959096</v>
      </c>
      <c r="F192" s="5">
        <v>941.6051032942084</v>
      </c>
      <c r="G192" s="5">
        <f t="shared" si="42"/>
        <v>1539.803321090118</v>
      </c>
      <c r="H192" s="5">
        <v>603.7232470192647</v>
      </c>
      <c r="I192" s="6">
        <v>2718.4117791999993</v>
      </c>
      <c r="J192" s="7">
        <v>101559727.2751</v>
      </c>
      <c r="K192" s="7">
        <v>81529.3995</v>
      </c>
      <c r="L192" s="7">
        <v>21920.3283</v>
      </c>
      <c r="M192" s="7">
        <v>0</v>
      </c>
      <c r="N192" s="7">
        <v>0</v>
      </c>
      <c r="O192" s="7">
        <v>0</v>
      </c>
      <c r="P192" s="7">
        <v>0</v>
      </c>
      <c r="Q192" s="7">
        <v>0</v>
      </c>
      <c r="R192" s="7">
        <v>0</v>
      </c>
      <c r="S192" s="7">
        <v>0</v>
      </c>
      <c r="T192" s="8">
        <v>0</v>
      </c>
      <c r="U192" s="22">
        <f t="shared" si="43"/>
        <v>0</v>
      </c>
      <c r="V192" s="23">
        <f t="shared" si="44"/>
        <v>42.313214454479215</v>
      </c>
      <c r="W192" s="23">
        <f t="shared" si="45"/>
        <v>53.66144852140798</v>
      </c>
      <c r="X192" s="23">
        <f t="shared" si="46"/>
        <v>-11.348234066928768</v>
      </c>
      <c r="Y192" s="23">
        <f t="shared" si="47"/>
        <v>7.415750091607199</v>
      </c>
      <c r="Z192" s="23">
        <f t="shared" si="48"/>
        <v>-3.932483975321569</v>
      </c>
      <c r="AA192" s="25">
        <f t="shared" si="49"/>
        <v>-0.07328322443164617</v>
      </c>
      <c r="AB192" s="40">
        <f t="shared" si="60"/>
        <v>1</v>
      </c>
      <c r="AC192" s="23">
        <f t="shared" si="61"/>
        <v>-3.932483975321569</v>
      </c>
      <c r="AD192" s="23"/>
      <c r="AE192" s="23">
        <f t="shared" si="50"/>
        <v>42.5540045816465</v>
      </c>
      <c r="AF192" s="23">
        <f t="shared" si="51"/>
        <v>20.8556195682805</v>
      </c>
      <c r="AG192" s="23">
        <f t="shared" si="58"/>
        <v>63.409624149927</v>
      </c>
      <c r="AH192" s="23">
        <f t="shared" si="52"/>
        <v>53.66144852140798</v>
      </c>
      <c r="AI192" s="23">
        <f t="shared" si="53"/>
        <v>9.748175628519014</v>
      </c>
      <c r="AJ192" s="23">
        <f t="shared" si="59"/>
        <v>7.415750091607199</v>
      </c>
      <c r="AK192" s="23">
        <f t="shared" si="54"/>
        <v>17.163925720126215</v>
      </c>
      <c r="AL192" s="25">
        <f t="shared" si="55"/>
        <v>0.3198558032453922</v>
      </c>
      <c r="AM192" s="40" t="str">
        <f t="shared" si="56"/>
        <v>  </v>
      </c>
      <c r="AN192" s="23">
        <f t="shared" si="57"/>
        <v>0</v>
      </c>
    </row>
    <row r="193" spans="1:40" ht="12.75">
      <c r="A193" s="1" t="s">
        <v>188</v>
      </c>
      <c r="B193" s="3">
        <v>5254</v>
      </c>
      <c r="C193" s="4">
        <v>5255</v>
      </c>
      <c r="D193" s="18">
        <v>5254</v>
      </c>
      <c r="E193" s="5">
        <v>433.1477827472334</v>
      </c>
      <c r="F193" s="5">
        <v>912.54</v>
      </c>
      <c r="G193" s="5">
        <f t="shared" si="42"/>
        <v>1345.6877827472333</v>
      </c>
      <c r="H193" s="5">
        <v>633.8838285134576</v>
      </c>
      <c r="I193" s="6">
        <v>3192.227727288888</v>
      </c>
      <c r="J193" s="7">
        <v>4025163</v>
      </c>
      <c r="K193" s="7">
        <v>38419.122</v>
      </c>
      <c r="L193" s="7">
        <v>1015.6549</v>
      </c>
      <c r="M193" s="7">
        <v>0</v>
      </c>
      <c r="N193" s="7">
        <v>0</v>
      </c>
      <c r="O193" s="7">
        <v>0</v>
      </c>
      <c r="P193" s="7">
        <v>0</v>
      </c>
      <c r="Q193" s="7">
        <v>0</v>
      </c>
      <c r="R193" s="7">
        <v>0</v>
      </c>
      <c r="S193" s="7">
        <v>0</v>
      </c>
      <c r="T193" s="8">
        <v>0</v>
      </c>
      <c r="U193" s="22">
        <f t="shared" si="43"/>
        <v>0</v>
      </c>
      <c r="V193" s="23">
        <f t="shared" si="44"/>
        <v>10.400669245563671</v>
      </c>
      <c r="W193" s="23">
        <f t="shared" si="45"/>
        <v>16.771964479175818</v>
      </c>
      <c r="X193" s="23">
        <f t="shared" si="46"/>
        <v>-6.3712952336121464</v>
      </c>
      <c r="Y193" s="23">
        <f t="shared" si="47"/>
        <v>0.3292465129</v>
      </c>
      <c r="Z193" s="23">
        <f t="shared" si="48"/>
        <v>-6.042048720712146</v>
      </c>
      <c r="AA193" s="25">
        <f t="shared" si="49"/>
        <v>-0.36024693041855615</v>
      </c>
      <c r="AB193" s="40">
        <f t="shared" si="60"/>
        <v>1</v>
      </c>
      <c r="AC193" s="23">
        <f t="shared" si="61"/>
        <v>-6.042048720712146</v>
      </c>
      <c r="AD193" s="23"/>
      <c r="AE193" s="23">
        <f t="shared" si="50"/>
        <v>9.89834105477555</v>
      </c>
      <c r="AF193" s="23">
        <f t="shared" si="51"/>
        <v>5.828244861266986</v>
      </c>
      <c r="AG193" s="23">
        <f t="shared" si="58"/>
        <v>15.726585916042536</v>
      </c>
      <c r="AH193" s="23">
        <f t="shared" si="52"/>
        <v>16.771964479175818</v>
      </c>
      <c r="AI193" s="23">
        <f t="shared" si="53"/>
        <v>-1.0453785631332817</v>
      </c>
      <c r="AJ193" s="23">
        <f t="shared" si="59"/>
        <v>0.3292465129</v>
      </c>
      <c r="AK193" s="23">
        <f t="shared" si="54"/>
        <v>-0.7161320502332817</v>
      </c>
      <c r="AL193" s="25">
        <f t="shared" si="55"/>
        <v>-0.042698161632910445</v>
      </c>
      <c r="AM193" s="40">
        <f t="shared" si="56"/>
        <v>1</v>
      </c>
      <c r="AN193" s="23">
        <f t="shared" si="57"/>
        <v>-0.7161320502332817</v>
      </c>
    </row>
    <row r="194" spans="1:40" ht="12.75">
      <c r="A194" s="1" t="s">
        <v>189</v>
      </c>
      <c r="B194" s="3">
        <v>7273</v>
      </c>
      <c r="C194" s="4">
        <v>7281</v>
      </c>
      <c r="D194" s="18">
        <v>7273</v>
      </c>
      <c r="E194" s="5">
        <v>587.0948191717143</v>
      </c>
      <c r="F194" s="5">
        <v>1106.38</v>
      </c>
      <c r="G194" s="5">
        <f t="shared" si="42"/>
        <v>1693.4748191717144</v>
      </c>
      <c r="H194" s="5">
        <v>648.4866072072911</v>
      </c>
      <c r="I194" s="6">
        <v>4030.0061175111105</v>
      </c>
      <c r="J194" s="7">
        <v>14634283.5956</v>
      </c>
      <c r="K194" s="7">
        <v>43108.3533</v>
      </c>
      <c r="L194" s="7">
        <v>3306.511</v>
      </c>
      <c r="M194" s="7">
        <v>0</v>
      </c>
      <c r="N194" s="7">
        <v>0</v>
      </c>
      <c r="O194" s="7">
        <v>0</v>
      </c>
      <c r="P194" s="7">
        <v>0</v>
      </c>
      <c r="Q194" s="7">
        <v>0</v>
      </c>
      <c r="R194" s="7">
        <v>0</v>
      </c>
      <c r="S194" s="7">
        <v>0</v>
      </c>
      <c r="T194" s="8">
        <v>0</v>
      </c>
      <c r="U194" s="22">
        <f t="shared" si="43"/>
        <v>0</v>
      </c>
      <c r="V194" s="23">
        <f t="shared" si="44"/>
        <v>17.033085454054504</v>
      </c>
      <c r="W194" s="23">
        <f t="shared" si="45"/>
        <v>29.310234492658306</v>
      </c>
      <c r="X194" s="23">
        <f t="shared" si="46"/>
        <v>-12.277149038603802</v>
      </c>
      <c r="Y194" s="23">
        <f t="shared" si="47"/>
        <v>1.1000832831832</v>
      </c>
      <c r="Z194" s="23">
        <f t="shared" si="48"/>
        <v>-11.177065755420603</v>
      </c>
      <c r="AA194" s="25">
        <f t="shared" si="49"/>
        <v>-0.38133662008812175</v>
      </c>
      <c r="AB194" s="40">
        <f t="shared" si="60"/>
        <v>1</v>
      </c>
      <c r="AC194" s="23">
        <f t="shared" si="61"/>
        <v>-11.177065755420603</v>
      </c>
      <c r="AD194" s="23"/>
      <c r="AE194" s="23">
        <f t="shared" si="50"/>
        <v>17.243299303770232</v>
      </c>
      <c r="AF194" s="23">
        <f t="shared" si="51"/>
        <v>8.253775414882599</v>
      </c>
      <c r="AG194" s="23">
        <f t="shared" si="58"/>
        <v>25.497074718652833</v>
      </c>
      <c r="AH194" s="23">
        <f t="shared" si="52"/>
        <v>29.310234492658306</v>
      </c>
      <c r="AI194" s="23">
        <f t="shared" si="53"/>
        <v>-3.8131597740054737</v>
      </c>
      <c r="AJ194" s="23">
        <f t="shared" si="59"/>
        <v>1.1000832831832</v>
      </c>
      <c r="AK194" s="23">
        <f t="shared" si="54"/>
        <v>-2.7130764908222735</v>
      </c>
      <c r="AL194" s="25">
        <f t="shared" si="55"/>
        <v>-0.09256413460294394</v>
      </c>
      <c r="AM194" s="40">
        <f t="shared" si="56"/>
        <v>1</v>
      </c>
      <c r="AN194" s="23">
        <f t="shared" si="57"/>
        <v>-2.7130764908222735</v>
      </c>
    </row>
    <row r="195" spans="1:40" ht="12.75">
      <c r="A195" s="1" t="s">
        <v>190</v>
      </c>
      <c r="B195" s="3">
        <v>10631</v>
      </c>
      <c r="C195" s="4">
        <v>10631</v>
      </c>
      <c r="D195" s="18">
        <v>10631</v>
      </c>
      <c r="E195" s="5">
        <v>456.91099157175057</v>
      </c>
      <c r="F195" s="5">
        <v>983.5</v>
      </c>
      <c r="G195" s="5">
        <f t="shared" si="42"/>
        <v>1440.4109915717506</v>
      </c>
      <c r="H195" s="5">
        <v>650.2719505739234</v>
      </c>
      <c r="I195" s="6">
        <v>3164.698860266666</v>
      </c>
      <c r="J195" s="7">
        <v>29897005</v>
      </c>
      <c r="K195" s="7">
        <v>49854.4762</v>
      </c>
      <c r="L195" s="7">
        <v>12587.4788</v>
      </c>
      <c r="M195" s="7">
        <v>0</v>
      </c>
      <c r="N195" s="7">
        <v>0</v>
      </c>
      <c r="O195" s="7">
        <v>0</v>
      </c>
      <c r="P195" s="7">
        <v>0</v>
      </c>
      <c r="Q195" s="7">
        <v>0</v>
      </c>
      <c r="R195" s="7">
        <v>0</v>
      </c>
      <c r="S195" s="7">
        <v>0</v>
      </c>
      <c r="T195" s="8">
        <v>0</v>
      </c>
      <c r="U195" s="22">
        <f t="shared" si="43"/>
        <v>0</v>
      </c>
      <c r="V195" s="23">
        <f t="shared" si="44"/>
        <v>22.226050357950662</v>
      </c>
      <c r="W195" s="23">
        <f t="shared" si="45"/>
        <v>33.64391358349492</v>
      </c>
      <c r="X195" s="23">
        <f t="shared" si="46"/>
        <v>-11.41786322554426</v>
      </c>
      <c r="Y195" s="23">
        <f t="shared" si="47"/>
        <v>2.215026315</v>
      </c>
      <c r="Z195" s="23">
        <f t="shared" si="48"/>
        <v>-9.20283691054426</v>
      </c>
      <c r="AA195" s="25">
        <f t="shared" si="49"/>
        <v>-0.2735364566819896</v>
      </c>
      <c r="AB195" s="40">
        <f t="shared" si="60"/>
        <v>1</v>
      </c>
      <c r="AC195" s="23">
        <f t="shared" si="61"/>
        <v>-9.20283691054426</v>
      </c>
      <c r="AD195" s="23"/>
      <c r="AE195" s="23">
        <f t="shared" si="50"/>
        <v>21.43821295195899</v>
      </c>
      <c r="AF195" s="23">
        <f t="shared" si="51"/>
        <v>12.097821936464914</v>
      </c>
      <c r="AG195" s="23">
        <f t="shared" si="58"/>
        <v>33.536034888423906</v>
      </c>
      <c r="AH195" s="23">
        <f t="shared" si="52"/>
        <v>33.64391358349492</v>
      </c>
      <c r="AI195" s="23">
        <f t="shared" si="53"/>
        <v>-0.10787869507101533</v>
      </c>
      <c r="AJ195" s="23">
        <f t="shared" si="59"/>
        <v>2.215026315</v>
      </c>
      <c r="AK195" s="23">
        <f t="shared" si="54"/>
        <v>2.1071476199289845</v>
      </c>
      <c r="AL195" s="25">
        <f t="shared" si="55"/>
        <v>0.06263087124806764</v>
      </c>
      <c r="AM195" s="40" t="str">
        <f t="shared" si="56"/>
        <v>  </v>
      </c>
      <c r="AN195" s="23">
        <f t="shared" si="57"/>
        <v>0</v>
      </c>
    </row>
    <row r="196" spans="1:40" ht="12.75">
      <c r="A196" s="1" t="s">
        <v>191</v>
      </c>
      <c r="B196" s="3">
        <v>4614</v>
      </c>
      <c r="C196" s="4">
        <v>4614</v>
      </c>
      <c r="D196" s="18">
        <v>4614</v>
      </c>
      <c r="E196" s="5">
        <v>546.0205539534877</v>
      </c>
      <c r="F196" s="5">
        <v>987.8511874924931</v>
      </c>
      <c r="G196" s="5">
        <f t="shared" si="42"/>
        <v>1533.8717414459807</v>
      </c>
      <c r="H196" s="5">
        <v>627.6939140737244</v>
      </c>
      <c r="I196" s="6">
        <v>3089.380250666666</v>
      </c>
      <c r="J196" s="7">
        <v>33539361</v>
      </c>
      <c r="K196" s="7">
        <v>51464.3976</v>
      </c>
      <c r="L196" s="7">
        <v>5594.5824</v>
      </c>
      <c r="M196" s="7">
        <v>0</v>
      </c>
      <c r="N196" s="7">
        <v>0</v>
      </c>
      <c r="O196" s="7">
        <v>0</v>
      </c>
      <c r="P196" s="7">
        <v>0</v>
      </c>
      <c r="Q196" s="7">
        <v>0</v>
      </c>
      <c r="R196" s="7">
        <v>0</v>
      </c>
      <c r="S196" s="7">
        <v>0</v>
      </c>
      <c r="T196" s="8">
        <v>0</v>
      </c>
      <c r="U196" s="22">
        <f t="shared" si="43"/>
        <v>0</v>
      </c>
      <c r="V196" s="23">
        <f t="shared" si="44"/>
        <v>9.973463934567919</v>
      </c>
      <c r="W196" s="23">
        <f t="shared" si="45"/>
        <v>14.254400476575997</v>
      </c>
      <c r="X196" s="23">
        <f t="shared" si="46"/>
        <v>-4.280936542008078</v>
      </c>
      <c r="Y196" s="23">
        <f t="shared" si="47"/>
        <v>2.4718929719999996</v>
      </c>
      <c r="Z196" s="23">
        <f t="shared" si="48"/>
        <v>-1.8090435700080785</v>
      </c>
      <c r="AA196" s="25">
        <f t="shared" si="49"/>
        <v>-0.12691123509409236</v>
      </c>
      <c r="AB196" s="40">
        <f t="shared" si="60"/>
        <v>1</v>
      </c>
      <c r="AC196" s="23">
        <f t="shared" si="61"/>
        <v>-1.8090435700080785</v>
      </c>
      <c r="AD196" s="23"/>
      <c r="AE196" s="23">
        <f t="shared" si="50"/>
        <v>9.908197901044456</v>
      </c>
      <c r="AF196" s="23">
        <f t="shared" si="51"/>
        <v>5.068314509188288</v>
      </c>
      <c r="AG196" s="23">
        <f t="shared" si="58"/>
        <v>14.976512410232743</v>
      </c>
      <c r="AH196" s="23">
        <f t="shared" si="52"/>
        <v>14.254400476575997</v>
      </c>
      <c r="AI196" s="23">
        <f t="shared" si="53"/>
        <v>0.7221119336567465</v>
      </c>
      <c r="AJ196" s="23">
        <f t="shared" si="59"/>
        <v>2.4718929719999996</v>
      </c>
      <c r="AK196" s="23">
        <f t="shared" si="54"/>
        <v>3.194004905656746</v>
      </c>
      <c r="AL196" s="25">
        <f t="shared" si="55"/>
        <v>0.22407150065030076</v>
      </c>
      <c r="AM196" s="40" t="str">
        <f t="shared" si="56"/>
        <v>  </v>
      </c>
      <c r="AN196" s="23">
        <f t="shared" si="57"/>
        <v>0</v>
      </c>
    </row>
    <row r="197" spans="1:40" ht="12.75">
      <c r="A197" s="1" t="s">
        <v>192</v>
      </c>
      <c r="B197" s="3">
        <v>2693</v>
      </c>
      <c r="C197" s="4">
        <v>2693</v>
      </c>
      <c r="D197" s="18">
        <v>2693</v>
      </c>
      <c r="E197" s="5">
        <v>551.461510835542</v>
      </c>
      <c r="F197" s="5">
        <v>1041.830592918439</v>
      </c>
      <c r="G197" s="5">
        <f t="shared" si="42"/>
        <v>1593.2921037539809</v>
      </c>
      <c r="H197" s="5">
        <v>745.6847971558512</v>
      </c>
      <c r="I197" s="6">
        <v>3827.5884700444444</v>
      </c>
      <c r="J197" s="7">
        <v>1626497</v>
      </c>
      <c r="K197" s="7">
        <v>37358.9117</v>
      </c>
      <c r="L197" s="7">
        <v>305.7782</v>
      </c>
      <c r="M197" s="7">
        <v>0</v>
      </c>
      <c r="N197" s="7">
        <v>0</v>
      </c>
      <c r="O197" s="7">
        <v>0</v>
      </c>
      <c r="P197" s="7">
        <v>0</v>
      </c>
      <c r="Q197" s="7">
        <v>0</v>
      </c>
      <c r="R197" s="7">
        <v>0</v>
      </c>
      <c r="S197" s="7">
        <v>0</v>
      </c>
      <c r="T197" s="8">
        <v>0</v>
      </c>
      <c r="U197" s="22">
        <f t="shared" si="43"/>
        <v>0</v>
      </c>
      <c r="V197" s="23">
        <f t="shared" si="44"/>
        <v>6.2988647941501785</v>
      </c>
      <c r="W197" s="23">
        <f t="shared" si="45"/>
        <v>10.307695749829689</v>
      </c>
      <c r="X197" s="23">
        <f t="shared" si="46"/>
        <v>-4.00883095567951</v>
      </c>
      <c r="Y197" s="23">
        <f t="shared" si="47"/>
        <v>0.15477247389999998</v>
      </c>
      <c r="Z197" s="23">
        <f t="shared" si="48"/>
        <v>-3.8540584817795103</v>
      </c>
      <c r="AA197" s="25">
        <f t="shared" si="49"/>
        <v>-0.3739010711334965</v>
      </c>
      <c r="AB197" s="40">
        <f t="shared" si="60"/>
        <v>1</v>
      </c>
      <c r="AC197" s="23">
        <f t="shared" si="61"/>
        <v>-3.8540584817795103</v>
      </c>
      <c r="AD197" s="23"/>
      <c r="AE197" s="23">
        <f t="shared" si="50"/>
        <v>6.007029889573259</v>
      </c>
      <c r="AF197" s="23">
        <f t="shared" si="51"/>
        <v>3.514226027796238</v>
      </c>
      <c r="AG197" s="23">
        <f t="shared" si="58"/>
        <v>9.521255917369498</v>
      </c>
      <c r="AH197" s="23">
        <f t="shared" si="52"/>
        <v>10.307695749829689</v>
      </c>
      <c r="AI197" s="23">
        <f t="shared" si="53"/>
        <v>-0.7864398324601911</v>
      </c>
      <c r="AJ197" s="23">
        <f t="shared" si="59"/>
        <v>0.15477247389999998</v>
      </c>
      <c r="AK197" s="23">
        <f t="shared" si="54"/>
        <v>-0.6316673585601911</v>
      </c>
      <c r="AL197" s="25">
        <f t="shared" si="55"/>
        <v>-0.06128114118721713</v>
      </c>
      <c r="AM197" s="40">
        <f t="shared" si="56"/>
        <v>1</v>
      </c>
      <c r="AN197" s="23">
        <f t="shared" si="57"/>
        <v>-0.6316673585601911</v>
      </c>
    </row>
    <row r="198" spans="1:40" ht="12.75">
      <c r="A198" s="1" t="s">
        <v>193</v>
      </c>
      <c r="B198" s="3">
        <v>6130</v>
      </c>
      <c r="C198" s="4">
        <v>6131</v>
      </c>
      <c r="D198" s="18">
        <v>6130</v>
      </c>
      <c r="E198" s="5">
        <v>429.8268621773059</v>
      </c>
      <c r="F198" s="5">
        <v>893.58</v>
      </c>
      <c r="G198" s="5">
        <f aca="true" t="shared" si="62" ref="G198:G226">E198+F198</f>
        <v>1323.4068621773058</v>
      </c>
      <c r="H198" s="5">
        <v>605.3624174173917</v>
      </c>
      <c r="I198" s="6">
        <v>3183.2397976888888</v>
      </c>
      <c r="J198" s="7">
        <v>29035299</v>
      </c>
      <c r="K198" s="7">
        <v>49473.6022</v>
      </c>
      <c r="L198" s="7">
        <v>452.4</v>
      </c>
      <c r="M198" s="7">
        <v>0</v>
      </c>
      <c r="N198" s="7">
        <v>0</v>
      </c>
      <c r="O198" s="7">
        <v>0</v>
      </c>
      <c r="P198" s="7">
        <v>0</v>
      </c>
      <c r="Q198" s="7">
        <v>0</v>
      </c>
      <c r="R198" s="7">
        <v>0</v>
      </c>
      <c r="S198" s="7">
        <v>0</v>
      </c>
      <c r="T198" s="8">
        <v>0</v>
      </c>
      <c r="U198" s="22">
        <f aca="true" t="shared" si="63" ref="U198:U226">O198+P198+Q198+R198+S198+T198</f>
        <v>0</v>
      </c>
      <c r="V198" s="23">
        <f aca="true" t="shared" si="64" ref="V198:V226">(G198+H198)*$D198/1000000</f>
        <v>11.823355683915496</v>
      </c>
      <c r="W198" s="23">
        <f aca="true" t="shared" si="65" ref="W198:W226">(I198)*$D198/1000000</f>
        <v>19.513259959832887</v>
      </c>
      <c r="X198" s="23">
        <f aca="true" t="shared" si="66" ref="X198:X226">V198-W198</f>
        <v>-7.689904275917391</v>
      </c>
      <c r="Y198" s="23">
        <f aca="true" t="shared" si="67" ref="Y198:Y226">(J198*J$230+K198+L198+M198+N198+U198)/1000000</f>
        <v>2.1404675302</v>
      </c>
      <c r="Z198" s="23">
        <f aca="true" t="shared" si="68" ref="Z198:Z226">X198+Y198</f>
        <v>-5.54943674571739</v>
      </c>
      <c r="AA198" s="25">
        <f aca="true" t="shared" si="69" ref="AA198:AA228">Z198/W198</f>
        <v>-0.28439311304931314</v>
      </c>
      <c r="AB198" s="40">
        <f t="shared" si="60"/>
        <v>1</v>
      </c>
      <c r="AC198" s="23">
        <f t="shared" si="61"/>
        <v>-5.54943674571739</v>
      </c>
      <c r="AD198" s="23"/>
      <c r="AE198" s="23">
        <f aca="true" t="shared" si="70" ref="AE198:AE226">(G198*$D198)/1000000*1.4</f>
        <v>11.35747769120564</v>
      </c>
      <c r="AF198" s="23">
        <f aca="true" t="shared" si="71" ref="AF198:AF226">H198*$D198/1000000*1.75</f>
        <v>6.49402533284507</v>
      </c>
      <c r="AG198" s="23">
        <f t="shared" si="58"/>
        <v>17.85150302405071</v>
      </c>
      <c r="AH198" s="23">
        <f aca="true" t="shared" si="72" ref="AH198:AH226">I198*$D198/1000000</f>
        <v>19.513259959832887</v>
      </c>
      <c r="AI198" s="23">
        <f aca="true" t="shared" si="73" ref="AI198:AI226">AE198+AF198-AH198</f>
        <v>-1.6617569357821758</v>
      </c>
      <c r="AJ198" s="23">
        <f t="shared" si="59"/>
        <v>2.1404675302</v>
      </c>
      <c r="AK198" s="23">
        <f aca="true" t="shared" si="74" ref="AK198:AK226">AI198+Y198</f>
        <v>0.47871059441782426</v>
      </c>
      <c r="AL198" s="25">
        <f aca="true" t="shared" si="75" ref="AL198:AL226">AK198/AH198</f>
        <v>0.02453257914890834</v>
      </c>
      <c r="AM198" s="40" t="str">
        <f aca="true" t="shared" si="76" ref="AM198:AM226">IF(AK198&lt;0,1,"  ")</f>
        <v>  </v>
      </c>
      <c r="AN198" s="23">
        <f aca="true" t="shared" si="77" ref="AN198:AN226">IF(AM198=1,AK198*AM198,0)</f>
        <v>0</v>
      </c>
    </row>
    <row r="199" spans="1:40" ht="12.75">
      <c r="A199" s="1" t="s">
        <v>194</v>
      </c>
      <c r="B199" s="3">
        <v>0</v>
      </c>
      <c r="C199" s="4">
        <v>0</v>
      </c>
      <c r="D199" s="18">
        <v>0</v>
      </c>
      <c r="E199" s="5">
        <v>0</v>
      </c>
      <c r="F199" s="5">
        <v>0</v>
      </c>
      <c r="G199" s="5">
        <f t="shared" si="62"/>
        <v>0</v>
      </c>
      <c r="H199" s="5">
        <v>0</v>
      </c>
      <c r="I199" s="6">
        <v>0</v>
      </c>
      <c r="J199" s="7">
        <v>0</v>
      </c>
      <c r="K199" s="7">
        <v>0</v>
      </c>
      <c r="L199" s="7">
        <v>0</v>
      </c>
      <c r="M199" s="7">
        <v>0</v>
      </c>
      <c r="N199" s="7">
        <v>0</v>
      </c>
      <c r="O199" s="7">
        <v>0</v>
      </c>
      <c r="P199" s="7">
        <v>0</v>
      </c>
      <c r="Q199" s="7">
        <v>0</v>
      </c>
      <c r="R199" s="7">
        <v>0</v>
      </c>
      <c r="S199" s="7">
        <v>0</v>
      </c>
      <c r="T199" s="8">
        <v>0</v>
      </c>
      <c r="U199" s="22">
        <f t="shared" si="63"/>
        <v>0</v>
      </c>
      <c r="V199" s="23">
        <f t="shared" si="64"/>
        <v>0</v>
      </c>
      <c r="W199" s="23">
        <f t="shared" si="65"/>
        <v>0</v>
      </c>
      <c r="X199" s="23">
        <f t="shared" si="66"/>
        <v>0</v>
      </c>
      <c r="Y199" s="23">
        <f t="shared" si="67"/>
        <v>0</v>
      </c>
      <c r="Z199" s="23">
        <f t="shared" si="68"/>
        <v>0</v>
      </c>
      <c r="AA199" s="25"/>
      <c r="AB199" s="40" t="str">
        <f t="shared" si="60"/>
        <v>  </v>
      </c>
      <c r="AC199" s="23">
        <f t="shared" si="61"/>
        <v>0</v>
      </c>
      <c r="AD199" s="23"/>
      <c r="AE199" s="23">
        <f t="shared" si="70"/>
        <v>0</v>
      </c>
      <c r="AF199" s="23">
        <f t="shared" si="71"/>
        <v>0</v>
      </c>
      <c r="AG199" s="23">
        <f aca="true" t="shared" si="78" ref="AG199:AG226">AE199+AF199</f>
        <v>0</v>
      </c>
      <c r="AH199" s="23">
        <f t="shared" si="72"/>
        <v>0</v>
      </c>
      <c r="AI199" s="23">
        <f t="shared" si="73"/>
        <v>0</v>
      </c>
      <c r="AJ199" s="23">
        <f aca="true" t="shared" si="79" ref="AJ199:AJ226">(J199*J$230+K199+L199+M199+N199+U199)/1000000</f>
        <v>0</v>
      </c>
      <c r="AK199" s="23">
        <f t="shared" si="74"/>
        <v>0</v>
      </c>
      <c r="AL199" s="25"/>
      <c r="AM199" s="40" t="str">
        <f t="shared" si="76"/>
        <v>  </v>
      </c>
      <c r="AN199" s="23">
        <f t="shared" si="77"/>
        <v>0</v>
      </c>
    </row>
    <row r="200" spans="1:40" ht="12.75">
      <c r="A200" s="1" t="s">
        <v>195</v>
      </c>
      <c r="B200" s="3">
        <v>3239</v>
      </c>
      <c r="C200" s="4">
        <v>3266.72</v>
      </c>
      <c r="D200" s="18">
        <v>3239</v>
      </c>
      <c r="E200" s="5">
        <v>526.4286290812433</v>
      </c>
      <c r="F200" s="5">
        <v>1061.4300018770525</v>
      </c>
      <c r="G200" s="5">
        <f t="shared" si="62"/>
        <v>1587.8586309582959</v>
      </c>
      <c r="H200" s="5">
        <v>695.7490170084997</v>
      </c>
      <c r="I200" s="6">
        <v>3217.960528177777</v>
      </c>
      <c r="J200" s="7">
        <v>22568819</v>
      </c>
      <c r="K200" s="7">
        <v>46615.418</v>
      </c>
      <c r="L200" s="7">
        <v>2668.4281</v>
      </c>
      <c r="M200" s="7">
        <v>0</v>
      </c>
      <c r="N200" s="7">
        <v>0</v>
      </c>
      <c r="O200" s="7">
        <v>0</v>
      </c>
      <c r="P200" s="7">
        <v>0</v>
      </c>
      <c r="Q200" s="7">
        <v>0</v>
      </c>
      <c r="R200" s="7">
        <v>0</v>
      </c>
      <c r="S200" s="7">
        <v>0</v>
      </c>
      <c r="T200" s="8">
        <v>0</v>
      </c>
      <c r="U200" s="22">
        <f t="shared" si="63"/>
        <v>0</v>
      </c>
      <c r="V200" s="23">
        <f t="shared" si="64"/>
        <v>7.39660517176445</v>
      </c>
      <c r="W200" s="23">
        <f t="shared" si="65"/>
        <v>10.42297415076782</v>
      </c>
      <c r="X200" s="23">
        <f t="shared" si="66"/>
        <v>-3.0263689790033697</v>
      </c>
      <c r="Y200" s="23">
        <f t="shared" si="67"/>
        <v>1.6742388140999998</v>
      </c>
      <c r="Z200" s="23">
        <f t="shared" si="68"/>
        <v>-1.35213016490337</v>
      </c>
      <c r="AA200" s="25">
        <f t="shared" si="69"/>
        <v>-0.12972594437488497</v>
      </c>
      <c r="AB200" s="40">
        <f t="shared" si="60"/>
        <v>1</v>
      </c>
      <c r="AC200" s="23">
        <f t="shared" si="61"/>
        <v>-1.35213016490337</v>
      </c>
      <c r="AD200" s="23"/>
      <c r="AE200" s="23">
        <f t="shared" si="70"/>
        <v>7.200303747943488</v>
      </c>
      <c r="AF200" s="23">
        <f t="shared" si="71"/>
        <v>3.9436793656584275</v>
      </c>
      <c r="AG200" s="23">
        <f t="shared" si="78"/>
        <v>11.143983113601916</v>
      </c>
      <c r="AH200" s="23">
        <f t="shared" si="72"/>
        <v>10.42297415076782</v>
      </c>
      <c r="AI200" s="23">
        <f t="shared" si="73"/>
        <v>0.7210089628340963</v>
      </c>
      <c r="AJ200" s="23">
        <f t="shared" si="79"/>
        <v>1.6742388140999998</v>
      </c>
      <c r="AK200" s="23">
        <f t="shared" si="74"/>
        <v>2.395247776934096</v>
      </c>
      <c r="AL200" s="25">
        <f t="shared" si="75"/>
        <v>0.22980463563345283</v>
      </c>
      <c r="AM200" s="40" t="str">
        <f t="shared" si="76"/>
        <v>  </v>
      </c>
      <c r="AN200" s="23">
        <f t="shared" si="77"/>
        <v>0</v>
      </c>
    </row>
    <row r="201" spans="1:40" ht="12.75">
      <c r="A201" s="1" t="s">
        <v>196</v>
      </c>
      <c r="B201" s="3">
        <v>3134</v>
      </c>
      <c r="C201" s="4">
        <v>3144</v>
      </c>
      <c r="D201" s="18">
        <v>3134</v>
      </c>
      <c r="E201" s="5">
        <v>572.9269614123328</v>
      </c>
      <c r="F201" s="5">
        <v>1190.8017323741287</v>
      </c>
      <c r="G201" s="5">
        <f t="shared" si="62"/>
        <v>1763.7286937864615</v>
      </c>
      <c r="H201" s="5">
        <v>710.0939456481317</v>
      </c>
      <c r="I201" s="6">
        <v>3155.6911591111107</v>
      </c>
      <c r="J201" s="7">
        <v>24091206</v>
      </c>
      <c r="K201" s="7">
        <v>47288.3131</v>
      </c>
      <c r="L201" s="7">
        <v>6443.164</v>
      </c>
      <c r="M201" s="7">
        <v>0</v>
      </c>
      <c r="N201" s="7">
        <v>0</v>
      </c>
      <c r="O201" s="7">
        <v>3874</v>
      </c>
      <c r="P201" s="7">
        <v>0</v>
      </c>
      <c r="Q201" s="7">
        <v>0</v>
      </c>
      <c r="R201" s="7">
        <v>0</v>
      </c>
      <c r="S201" s="7">
        <v>0</v>
      </c>
      <c r="T201" s="8">
        <v>0</v>
      </c>
      <c r="U201" s="22">
        <f t="shared" si="63"/>
        <v>3874</v>
      </c>
      <c r="V201" s="23">
        <f t="shared" si="64"/>
        <v>7.752960151988015</v>
      </c>
      <c r="W201" s="23">
        <f t="shared" si="65"/>
        <v>9.88993609265422</v>
      </c>
      <c r="X201" s="23">
        <f t="shared" si="66"/>
        <v>-2.136975940666206</v>
      </c>
      <c r="Y201" s="23">
        <f t="shared" si="67"/>
        <v>1.7921723091</v>
      </c>
      <c r="Z201" s="23">
        <f t="shared" si="68"/>
        <v>-0.34480363156620597</v>
      </c>
      <c r="AA201" s="25">
        <f t="shared" si="69"/>
        <v>-0.03486409096438044</v>
      </c>
      <c r="AB201" s="40">
        <f t="shared" si="60"/>
        <v>1</v>
      </c>
      <c r="AC201" s="23">
        <f t="shared" si="61"/>
        <v>-0.34480363156620597</v>
      </c>
      <c r="AD201" s="23"/>
      <c r="AE201" s="23">
        <f t="shared" si="70"/>
        <v>7.738536016857478</v>
      </c>
      <c r="AF201" s="23">
        <f t="shared" si="71"/>
        <v>3.8945102449071785</v>
      </c>
      <c r="AG201" s="23">
        <f t="shared" si="78"/>
        <v>11.633046261764656</v>
      </c>
      <c r="AH201" s="23">
        <f t="shared" si="72"/>
        <v>9.88993609265422</v>
      </c>
      <c r="AI201" s="23">
        <f t="shared" si="73"/>
        <v>1.7431101691104356</v>
      </c>
      <c r="AJ201" s="23">
        <f t="shared" si="79"/>
        <v>1.7921723091</v>
      </c>
      <c r="AK201" s="23">
        <f t="shared" si="74"/>
        <v>3.5352824782104353</v>
      </c>
      <c r="AL201" s="25">
        <f t="shared" si="75"/>
        <v>0.3574626211018974</v>
      </c>
      <c r="AM201" s="40" t="str">
        <f t="shared" si="76"/>
        <v>  </v>
      </c>
      <c r="AN201" s="23">
        <f t="shared" si="77"/>
        <v>0</v>
      </c>
    </row>
    <row r="202" spans="1:40" ht="12.75">
      <c r="A202" s="1" t="s">
        <v>197</v>
      </c>
      <c r="B202" s="3">
        <v>3787</v>
      </c>
      <c r="C202" s="4">
        <v>3787.88</v>
      </c>
      <c r="D202" s="18">
        <v>3787</v>
      </c>
      <c r="E202" s="5">
        <v>501.03940326827046</v>
      </c>
      <c r="F202" s="5">
        <v>1082.93</v>
      </c>
      <c r="G202" s="5">
        <f t="shared" si="62"/>
        <v>1583.9694032682705</v>
      </c>
      <c r="H202" s="5">
        <v>745.0132761851363</v>
      </c>
      <c r="I202" s="6">
        <v>3988.784545777777</v>
      </c>
      <c r="J202" s="7">
        <v>-5880759</v>
      </c>
      <c r="K202" s="7">
        <v>0</v>
      </c>
      <c r="L202" s="7">
        <v>7562.8085</v>
      </c>
      <c r="M202" s="7">
        <v>0</v>
      </c>
      <c r="N202" s="7">
        <v>0</v>
      </c>
      <c r="O202" s="7">
        <v>0</v>
      </c>
      <c r="P202" s="7">
        <v>0</v>
      </c>
      <c r="Q202" s="7">
        <v>0</v>
      </c>
      <c r="R202" s="7">
        <v>0</v>
      </c>
      <c r="S202" s="7">
        <v>0</v>
      </c>
      <c r="T202" s="8">
        <v>0</v>
      </c>
      <c r="U202" s="22">
        <f t="shared" si="63"/>
        <v>0</v>
      </c>
      <c r="V202" s="23">
        <f t="shared" si="64"/>
        <v>8.819857407090053</v>
      </c>
      <c r="W202" s="23">
        <f t="shared" si="65"/>
        <v>15.105527074860442</v>
      </c>
      <c r="X202" s="23">
        <f t="shared" si="66"/>
        <v>-6.285669667770389</v>
      </c>
      <c r="Y202" s="23">
        <f t="shared" si="67"/>
        <v>-0.4158518395</v>
      </c>
      <c r="Z202" s="23">
        <f t="shared" si="68"/>
        <v>-6.701521507270389</v>
      </c>
      <c r="AA202" s="25">
        <f t="shared" si="69"/>
        <v>-0.44364698259509777</v>
      </c>
      <c r="AB202" s="40">
        <f t="shared" si="60"/>
        <v>1</v>
      </c>
      <c r="AC202" s="23">
        <f t="shared" si="61"/>
        <v>-6.701521507270389</v>
      </c>
      <c r="AD202" s="23"/>
      <c r="AE202" s="23">
        <f t="shared" si="70"/>
        <v>8.397888982247716</v>
      </c>
      <c r="AF202" s="23">
        <f t="shared" si="71"/>
        <v>4.937389234597944</v>
      </c>
      <c r="AG202" s="23">
        <f t="shared" si="78"/>
        <v>13.33527821684566</v>
      </c>
      <c r="AH202" s="23">
        <f t="shared" si="72"/>
        <v>15.105527074860442</v>
      </c>
      <c r="AI202" s="23">
        <f t="shared" si="73"/>
        <v>-1.7702488580147815</v>
      </c>
      <c r="AJ202" s="23">
        <f t="shared" si="79"/>
        <v>-0.4158518395</v>
      </c>
      <c r="AK202" s="23">
        <f t="shared" si="74"/>
        <v>-2.1861006975147816</v>
      </c>
      <c r="AL202" s="25">
        <f t="shared" si="75"/>
        <v>-0.1447219078606682</v>
      </c>
      <c r="AM202" s="40">
        <f t="shared" si="76"/>
        <v>1</v>
      </c>
      <c r="AN202" s="23">
        <f t="shared" si="77"/>
        <v>-2.1861006975147816</v>
      </c>
    </row>
    <row r="203" spans="1:40" ht="12.75">
      <c r="A203" s="1" t="s">
        <v>198</v>
      </c>
      <c r="B203" s="3">
        <v>10369</v>
      </c>
      <c r="C203" s="4">
        <v>10369</v>
      </c>
      <c r="D203" s="18">
        <v>10369</v>
      </c>
      <c r="E203" s="5">
        <v>543.9508011244252</v>
      </c>
      <c r="F203" s="5">
        <v>1088.6632482855412</v>
      </c>
      <c r="G203" s="5">
        <f t="shared" si="62"/>
        <v>1632.6140494099664</v>
      </c>
      <c r="H203" s="5">
        <v>680.6844630450329</v>
      </c>
      <c r="I203" s="6">
        <v>3363.8374639999993</v>
      </c>
      <c r="J203" s="7">
        <v>20619323</v>
      </c>
      <c r="K203" s="7">
        <v>45753.7408</v>
      </c>
      <c r="L203" s="7">
        <v>6391.715200000001</v>
      </c>
      <c r="M203" s="7">
        <v>0</v>
      </c>
      <c r="N203" s="7">
        <v>0</v>
      </c>
      <c r="O203" s="7">
        <v>0</v>
      </c>
      <c r="P203" s="7">
        <v>0</v>
      </c>
      <c r="Q203" s="7">
        <v>0</v>
      </c>
      <c r="R203" s="7">
        <v>0</v>
      </c>
      <c r="S203" s="7">
        <v>0</v>
      </c>
      <c r="T203" s="8">
        <v>16112</v>
      </c>
      <c r="U203" s="22">
        <f t="shared" si="63"/>
        <v>16112</v>
      </c>
      <c r="V203" s="23">
        <f t="shared" si="64"/>
        <v>23.986592275645886</v>
      </c>
      <c r="W203" s="23">
        <f t="shared" si="65"/>
        <v>34.87963066421599</v>
      </c>
      <c r="X203" s="23">
        <f t="shared" si="66"/>
        <v>-10.893038388570101</v>
      </c>
      <c r="Y203" s="23">
        <f t="shared" si="67"/>
        <v>1.5528487119999999</v>
      </c>
      <c r="Z203" s="23">
        <f t="shared" si="68"/>
        <v>-9.340189676570102</v>
      </c>
      <c r="AA203" s="25">
        <f t="shared" si="69"/>
        <v>-0.2677835028268367</v>
      </c>
      <c r="AB203" s="40">
        <f t="shared" si="60"/>
        <v>1</v>
      </c>
      <c r="AC203" s="23">
        <f t="shared" si="61"/>
        <v>-9.340189676570102</v>
      </c>
      <c r="AD203" s="23"/>
      <c r="AE203" s="23">
        <f t="shared" si="70"/>
        <v>23.700005109664712</v>
      </c>
      <c r="AF203" s="23">
        <f t="shared" si="71"/>
        <v>12.351530095299406</v>
      </c>
      <c r="AG203" s="23">
        <f t="shared" si="78"/>
        <v>36.05153520496412</v>
      </c>
      <c r="AH203" s="23">
        <f t="shared" si="72"/>
        <v>34.87963066421599</v>
      </c>
      <c r="AI203" s="23">
        <f t="shared" si="73"/>
        <v>1.1719045407481303</v>
      </c>
      <c r="AJ203" s="23">
        <f t="shared" si="79"/>
        <v>1.5528487119999999</v>
      </c>
      <c r="AK203" s="23">
        <f t="shared" si="74"/>
        <v>2.72475325274813</v>
      </c>
      <c r="AL203" s="25">
        <f t="shared" si="75"/>
        <v>0.07811875300455898</v>
      </c>
      <c r="AM203" s="40" t="str">
        <f t="shared" si="76"/>
        <v>  </v>
      </c>
      <c r="AN203" s="23">
        <f t="shared" si="77"/>
        <v>0</v>
      </c>
    </row>
    <row r="204" spans="1:40" ht="12.75">
      <c r="A204" s="1" t="s">
        <v>199</v>
      </c>
      <c r="B204" s="3">
        <v>1695</v>
      </c>
      <c r="C204" s="4">
        <v>1699.63</v>
      </c>
      <c r="D204" s="18">
        <v>1695</v>
      </c>
      <c r="E204" s="5">
        <v>440.0326455901857</v>
      </c>
      <c r="F204" s="5">
        <v>875.24</v>
      </c>
      <c r="G204" s="5">
        <f t="shared" si="62"/>
        <v>1315.2726455901857</v>
      </c>
      <c r="H204" s="5">
        <v>641.1339500514822</v>
      </c>
      <c r="I204" s="6">
        <v>2899.067089244444</v>
      </c>
      <c r="J204" s="7">
        <v>3612648</v>
      </c>
      <c r="K204" s="7">
        <v>38236.7904</v>
      </c>
      <c r="L204" s="7">
        <v>4310.1084</v>
      </c>
      <c r="M204" s="7">
        <v>0</v>
      </c>
      <c r="N204" s="7">
        <v>0</v>
      </c>
      <c r="O204" s="7">
        <v>0</v>
      </c>
      <c r="P204" s="7">
        <v>0</v>
      </c>
      <c r="Q204" s="7">
        <v>0</v>
      </c>
      <c r="R204" s="7">
        <v>0</v>
      </c>
      <c r="S204" s="7">
        <v>0</v>
      </c>
      <c r="T204" s="8">
        <v>0</v>
      </c>
      <c r="U204" s="22">
        <f t="shared" si="63"/>
        <v>0</v>
      </c>
      <c r="V204" s="23">
        <f t="shared" si="64"/>
        <v>3.3161091796126274</v>
      </c>
      <c r="W204" s="23">
        <f t="shared" si="65"/>
        <v>4.9139187162693325</v>
      </c>
      <c r="X204" s="23">
        <f t="shared" si="66"/>
        <v>-1.597809536656705</v>
      </c>
      <c r="Y204" s="23">
        <f t="shared" si="67"/>
        <v>0.30265755480000006</v>
      </c>
      <c r="Z204" s="23">
        <f t="shared" si="68"/>
        <v>-1.295151981856705</v>
      </c>
      <c r="AA204" s="25">
        <f t="shared" si="69"/>
        <v>-0.26356805161807595</v>
      </c>
      <c r="AB204" s="40">
        <f aca="true" t="shared" si="80" ref="AB204:AB226">IF(Z204&lt;0,1,"  ")</f>
        <v>1</v>
      </c>
      <c r="AC204" s="23">
        <f aca="true" t="shared" si="81" ref="AC204:AC226">IF(AB204=1,Z204*AB204,0)</f>
        <v>-1.295151981856705</v>
      </c>
      <c r="AD204" s="23"/>
      <c r="AE204" s="23">
        <f t="shared" si="70"/>
        <v>3.1211419879855105</v>
      </c>
      <c r="AF204" s="23">
        <f t="shared" si="71"/>
        <v>1.901763579340209</v>
      </c>
      <c r="AG204" s="23">
        <f t="shared" si="78"/>
        <v>5.0229055673257195</v>
      </c>
      <c r="AH204" s="23">
        <f t="shared" si="72"/>
        <v>4.9139187162693325</v>
      </c>
      <c r="AI204" s="23">
        <f t="shared" si="73"/>
        <v>0.10898685105638695</v>
      </c>
      <c r="AJ204" s="23">
        <f t="shared" si="79"/>
        <v>0.30265755480000006</v>
      </c>
      <c r="AK204" s="23">
        <f t="shared" si="74"/>
        <v>0.411644405856387</v>
      </c>
      <c r="AL204" s="25">
        <f t="shared" si="75"/>
        <v>0.0837711060407831</v>
      </c>
      <c r="AM204" s="40" t="str">
        <f t="shared" si="76"/>
        <v>  </v>
      </c>
      <c r="AN204" s="23">
        <f t="shared" si="77"/>
        <v>0</v>
      </c>
    </row>
    <row r="205" spans="1:40" ht="12.75">
      <c r="A205" s="1" t="s">
        <v>200</v>
      </c>
      <c r="B205" s="3">
        <v>15701</v>
      </c>
      <c r="C205" s="4">
        <v>15702</v>
      </c>
      <c r="D205" s="18">
        <v>15701</v>
      </c>
      <c r="E205" s="5">
        <v>1145.4901935224902</v>
      </c>
      <c r="F205" s="5">
        <v>1409.71</v>
      </c>
      <c r="G205" s="5">
        <f t="shared" si="62"/>
        <v>2555.2001935224903</v>
      </c>
      <c r="H205" s="5">
        <v>814.9326821404566</v>
      </c>
      <c r="I205" s="6">
        <v>4122.319517333332</v>
      </c>
      <c r="J205" s="7">
        <v>519804944.6524</v>
      </c>
      <c r="K205" s="7">
        <v>266393.7855</v>
      </c>
      <c r="L205" s="7">
        <v>48440.4</v>
      </c>
      <c r="M205" s="7">
        <v>0</v>
      </c>
      <c r="N205" s="7">
        <v>0</v>
      </c>
      <c r="O205" s="7">
        <v>30900</v>
      </c>
      <c r="P205" s="7">
        <v>0</v>
      </c>
      <c r="Q205" s="7">
        <v>0</v>
      </c>
      <c r="R205" s="7">
        <v>0</v>
      </c>
      <c r="S205" s="7">
        <v>0</v>
      </c>
      <c r="T205" s="8">
        <v>0</v>
      </c>
      <c r="U205" s="22">
        <f t="shared" si="63"/>
        <v>30900</v>
      </c>
      <c r="V205" s="23">
        <f t="shared" si="64"/>
        <v>52.91445628078393</v>
      </c>
      <c r="W205" s="23">
        <f t="shared" si="65"/>
        <v>64.72453874165066</v>
      </c>
      <c r="X205" s="23">
        <f t="shared" si="66"/>
        <v>-11.810082460866731</v>
      </c>
      <c r="Y205" s="23">
        <f t="shared" si="67"/>
        <v>37.7716902004728</v>
      </c>
      <c r="Z205" s="23">
        <f t="shared" si="68"/>
        <v>25.961607739606066</v>
      </c>
      <c r="AA205" s="25">
        <f t="shared" si="69"/>
        <v>0.40110919667164197</v>
      </c>
      <c r="AB205" s="40" t="str">
        <f t="shared" si="80"/>
        <v>  </v>
      </c>
      <c r="AC205" s="23">
        <f t="shared" si="81"/>
        <v>0</v>
      </c>
      <c r="AD205" s="23"/>
      <c r="AE205" s="23">
        <f t="shared" si="70"/>
        <v>56.16687753389526</v>
      </c>
      <c r="AF205" s="23">
        <f t="shared" si="71"/>
        <v>22.391701574002788</v>
      </c>
      <c r="AG205" s="23">
        <f t="shared" si="78"/>
        <v>78.55857910789805</v>
      </c>
      <c r="AH205" s="23">
        <f t="shared" si="72"/>
        <v>64.72453874165066</v>
      </c>
      <c r="AI205" s="23">
        <f t="shared" si="73"/>
        <v>13.834040366247393</v>
      </c>
      <c r="AJ205" s="23">
        <f t="shared" si="79"/>
        <v>37.7716902004728</v>
      </c>
      <c r="AK205" s="23">
        <f t="shared" si="74"/>
        <v>51.60573056672019</v>
      </c>
      <c r="AL205" s="25">
        <f t="shared" si="75"/>
        <v>0.7973132226203347</v>
      </c>
      <c r="AM205" s="40" t="str">
        <f t="shared" si="76"/>
        <v>  </v>
      </c>
      <c r="AN205" s="23">
        <f t="shared" si="77"/>
        <v>0</v>
      </c>
    </row>
    <row r="206" spans="1:40" ht="12.75">
      <c r="A206" s="1" t="s">
        <v>201</v>
      </c>
      <c r="B206" s="3">
        <v>2887</v>
      </c>
      <c r="C206" s="4">
        <v>2887</v>
      </c>
      <c r="D206" s="18">
        <v>2887</v>
      </c>
      <c r="E206" s="5">
        <v>397.7507752424986</v>
      </c>
      <c r="F206" s="5">
        <v>926.3521324693231</v>
      </c>
      <c r="G206" s="5">
        <f t="shared" si="62"/>
        <v>1324.1029077118217</v>
      </c>
      <c r="H206" s="5">
        <v>681.540965299441</v>
      </c>
      <c r="I206" s="6">
        <v>3855.0689608888883</v>
      </c>
      <c r="J206" s="7">
        <v>475894</v>
      </c>
      <c r="K206" s="7">
        <v>36850.3451</v>
      </c>
      <c r="L206" s="7">
        <v>524.93</v>
      </c>
      <c r="M206" s="7">
        <v>0</v>
      </c>
      <c r="N206" s="7">
        <v>0</v>
      </c>
      <c r="O206" s="7">
        <v>0</v>
      </c>
      <c r="P206" s="7">
        <v>0</v>
      </c>
      <c r="Q206" s="7">
        <v>0</v>
      </c>
      <c r="R206" s="7">
        <v>0</v>
      </c>
      <c r="S206" s="7">
        <v>0</v>
      </c>
      <c r="T206" s="8">
        <v>0</v>
      </c>
      <c r="U206" s="22">
        <f t="shared" si="63"/>
        <v>0</v>
      </c>
      <c r="V206" s="23">
        <f t="shared" si="64"/>
        <v>5.790293861383516</v>
      </c>
      <c r="W206" s="23">
        <f t="shared" si="65"/>
        <v>11.12958409008622</v>
      </c>
      <c r="X206" s="23">
        <f t="shared" si="66"/>
        <v>-5.339290228702705</v>
      </c>
      <c r="Y206" s="23">
        <f t="shared" si="67"/>
        <v>0.07163964309999998</v>
      </c>
      <c r="Z206" s="23">
        <f t="shared" si="68"/>
        <v>-5.267650585602705</v>
      </c>
      <c r="AA206" s="25">
        <f t="shared" si="69"/>
        <v>-0.47330165646485506</v>
      </c>
      <c r="AB206" s="40">
        <f t="shared" si="80"/>
        <v>1</v>
      </c>
      <c r="AC206" s="23">
        <f t="shared" si="81"/>
        <v>-5.267650585602705</v>
      </c>
      <c r="AD206" s="23"/>
      <c r="AE206" s="23">
        <f t="shared" si="70"/>
        <v>5.35175913238964</v>
      </c>
      <c r="AF206" s="23">
        <f t="shared" si="71"/>
        <v>3.443315341934101</v>
      </c>
      <c r="AG206" s="23">
        <f t="shared" si="78"/>
        <v>8.79507447432374</v>
      </c>
      <c r="AH206" s="23">
        <f t="shared" si="72"/>
        <v>11.12958409008622</v>
      </c>
      <c r="AI206" s="23">
        <f t="shared" si="73"/>
        <v>-2.33450961576248</v>
      </c>
      <c r="AJ206" s="23">
        <f t="shared" si="79"/>
        <v>0.07163964309999998</v>
      </c>
      <c r="AK206" s="23">
        <f t="shared" si="74"/>
        <v>-2.2628699726624797</v>
      </c>
      <c r="AL206" s="25">
        <f t="shared" si="75"/>
        <v>-0.20332026375344536</v>
      </c>
      <c r="AM206" s="40">
        <f t="shared" si="76"/>
        <v>1</v>
      </c>
      <c r="AN206" s="23">
        <f t="shared" si="77"/>
        <v>-2.2628699726624797</v>
      </c>
    </row>
    <row r="207" spans="1:40" ht="12.75">
      <c r="A207" s="1" t="s">
        <v>202</v>
      </c>
      <c r="B207" s="3">
        <v>10630</v>
      </c>
      <c r="C207" s="4">
        <v>10630</v>
      </c>
      <c r="D207" s="18">
        <v>10630</v>
      </c>
      <c r="E207" s="5">
        <v>719.3661801567678</v>
      </c>
      <c r="F207" s="5">
        <v>1153.3146782906422</v>
      </c>
      <c r="G207" s="5">
        <f t="shared" si="62"/>
        <v>1872.68085844741</v>
      </c>
      <c r="H207" s="5">
        <v>695.6623808094909</v>
      </c>
      <c r="I207" s="6">
        <v>3891.314599466666</v>
      </c>
      <c r="J207" s="7">
        <v>216091792</v>
      </c>
      <c r="K207" s="7">
        <v>132152.5721</v>
      </c>
      <c r="L207" s="7">
        <v>9855.5249</v>
      </c>
      <c r="M207" s="7">
        <v>0</v>
      </c>
      <c r="N207" s="7">
        <v>0</v>
      </c>
      <c r="O207" s="7">
        <v>0</v>
      </c>
      <c r="P207" s="7">
        <v>0</v>
      </c>
      <c r="Q207" s="7">
        <v>0</v>
      </c>
      <c r="R207" s="7">
        <v>250120</v>
      </c>
      <c r="S207" s="7">
        <v>0</v>
      </c>
      <c r="T207" s="8">
        <v>0</v>
      </c>
      <c r="U207" s="22">
        <f t="shared" si="63"/>
        <v>250120</v>
      </c>
      <c r="V207" s="23">
        <f t="shared" si="64"/>
        <v>27.301488633300856</v>
      </c>
      <c r="W207" s="23">
        <f t="shared" si="65"/>
        <v>41.36467419233066</v>
      </c>
      <c r="X207" s="23">
        <f t="shared" si="66"/>
        <v>-14.063185559029804</v>
      </c>
      <c r="Y207" s="23">
        <f t="shared" si="67"/>
        <v>15.950737121</v>
      </c>
      <c r="Z207" s="23">
        <f t="shared" si="68"/>
        <v>1.887551561970195</v>
      </c>
      <c r="AA207" s="25">
        <f t="shared" si="69"/>
        <v>0.045631969762260624</v>
      </c>
      <c r="AB207" s="40" t="str">
        <f t="shared" si="80"/>
        <v>  </v>
      </c>
      <c r="AC207" s="23">
        <f t="shared" si="81"/>
        <v>0</v>
      </c>
      <c r="AD207" s="23"/>
      <c r="AE207" s="23">
        <f t="shared" si="70"/>
        <v>27.869236535414355</v>
      </c>
      <c r="AF207" s="23">
        <f t="shared" si="71"/>
        <v>12.941059439008555</v>
      </c>
      <c r="AG207" s="23">
        <f t="shared" si="78"/>
        <v>40.810295974422914</v>
      </c>
      <c r="AH207" s="23">
        <f t="shared" si="72"/>
        <v>41.36467419233066</v>
      </c>
      <c r="AI207" s="23">
        <f t="shared" si="73"/>
        <v>-0.5543782179077468</v>
      </c>
      <c r="AJ207" s="23">
        <f t="shared" si="79"/>
        <v>15.950737121</v>
      </c>
      <c r="AK207" s="23">
        <f t="shared" si="74"/>
        <v>15.396358903092253</v>
      </c>
      <c r="AL207" s="25">
        <f t="shared" si="75"/>
        <v>0.37221032689644296</v>
      </c>
      <c r="AM207" s="40" t="str">
        <f t="shared" si="76"/>
        <v>  </v>
      </c>
      <c r="AN207" s="23">
        <f t="shared" si="77"/>
        <v>0</v>
      </c>
    </row>
    <row r="208" spans="1:40" ht="12.75">
      <c r="A208" s="1" t="s">
        <v>203</v>
      </c>
      <c r="B208" s="3">
        <v>17212</v>
      </c>
      <c r="C208" s="4">
        <v>17277.5</v>
      </c>
      <c r="D208" s="18">
        <v>17212</v>
      </c>
      <c r="E208" s="5">
        <v>1021.9919881976907</v>
      </c>
      <c r="F208" s="5">
        <v>1410.63</v>
      </c>
      <c r="G208" s="5">
        <f t="shared" si="62"/>
        <v>2432.621988197691</v>
      </c>
      <c r="H208" s="5">
        <v>781.8392661462013</v>
      </c>
      <c r="I208" s="6">
        <v>4656.1380528</v>
      </c>
      <c r="J208" s="7">
        <v>106401545</v>
      </c>
      <c r="K208" s="7">
        <v>83669.4829</v>
      </c>
      <c r="L208" s="7">
        <v>61426.56</v>
      </c>
      <c r="M208" s="7">
        <v>0</v>
      </c>
      <c r="N208" s="7">
        <v>0</v>
      </c>
      <c r="O208" s="7">
        <v>0</v>
      </c>
      <c r="P208" s="7">
        <v>0</v>
      </c>
      <c r="Q208" s="7">
        <v>0</v>
      </c>
      <c r="R208" s="7">
        <v>0</v>
      </c>
      <c r="S208" s="7">
        <v>0</v>
      </c>
      <c r="T208" s="8">
        <v>0</v>
      </c>
      <c r="U208" s="22">
        <f t="shared" si="63"/>
        <v>0</v>
      </c>
      <c r="V208" s="23">
        <f t="shared" si="64"/>
        <v>55.32730710976707</v>
      </c>
      <c r="W208" s="23">
        <f t="shared" si="65"/>
        <v>80.1414481647936</v>
      </c>
      <c r="X208" s="23">
        <f t="shared" si="66"/>
        <v>-24.814141055026532</v>
      </c>
      <c r="Y208" s="23">
        <f t="shared" si="67"/>
        <v>7.806007282899999</v>
      </c>
      <c r="Z208" s="23">
        <f t="shared" si="68"/>
        <v>-17.008133772126534</v>
      </c>
      <c r="AA208" s="25">
        <f t="shared" si="69"/>
        <v>-0.21222643415618064</v>
      </c>
      <c r="AB208" s="40">
        <f t="shared" si="80"/>
        <v>1</v>
      </c>
      <c r="AC208" s="23">
        <f t="shared" si="81"/>
        <v>-17.008133772126534</v>
      </c>
      <c r="AD208" s="23"/>
      <c r="AE208" s="23">
        <f t="shared" si="70"/>
        <v>58.61840552520211</v>
      </c>
      <c r="AF208" s="23">
        <f t="shared" si="71"/>
        <v>23.54978053558973</v>
      </c>
      <c r="AG208" s="23">
        <f t="shared" si="78"/>
        <v>82.16818606079184</v>
      </c>
      <c r="AH208" s="23">
        <f t="shared" si="72"/>
        <v>80.1414481647936</v>
      </c>
      <c r="AI208" s="23">
        <f t="shared" si="73"/>
        <v>2.026737895998238</v>
      </c>
      <c r="AJ208" s="23">
        <f t="shared" si="79"/>
        <v>7.806007282899999</v>
      </c>
      <c r="AK208" s="23">
        <f t="shared" si="74"/>
        <v>9.832745178898236</v>
      </c>
      <c r="AL208" s="25">
        <f t="shared" si="75"/>
        <v>0.12269238208273098</v>
      </c>
      <c r="AM208" s="40" t="str">
        <f t="shared" si="76"/>
        <v>  </v>
      </c>
      <c r="AN208" s="23">
        <f t="shared" si="77"/>
        <v>0</v>
      </c>
    </row>
    <row r="209" spans="1:40" ht="12.75">
      <c r="A209" s="1" t="s">
        <v>204</v>
      </c>
      <c r="B209" s="3">
        <v>5431</v>
      </c>
      <c r="C209" s="4">
        <v>5431</v>
      </c>
      <c r="D209" s="18">
        <v>5431</v>
      </c>
      <c r="E209" s="5">
        <v>507.1255847937496</v>
      </c>
      <c r="F209" s="5">
        <v>1076.5615189815048</v>
      </c>
      <c r="G209" s="5">
        <f t="shared" si="62"/>
        <v>1583.6871037752544</v>
      </c>
      <c r="H209" s="5">
        <v>695.3306368257272</v>
      </c>
      <c r="I209" s="6">
        <v>2596.862454044444</v>
      </c>
      <c r="J209" s="7">
        <v>24606242</v>
      </c>
      <c r="K209" s="7">
        <v>47515.959</v>
      </c>
      <c r="L209" s="7">
        <v>1686.672</v>
      </c>
      <c r="M209" s="7">
        <v>0</v>
      </c>
      <c r="N209" s="7">
        <v>0</v>
      </c>
      <c r="O209" s="7">
        <v>0</v>
      </c>
      <c r="P209" s="7">
        <v>0</v>
      </c>
      <c r="Q209" s="7">
        <v>0</v>
      </c>
      <c r="R209" s="7">
        <v>0</v>
      </c>
      <c r="S209" s="7">
        <v>18380</v>
      </c>
      <c r="T209" s="8">
        <v>0</v>
      </c>
      <c r="U209" s="22">
        <f t="shared" si="63"/>
        <v>18380</v>
      </c>
      <c r="V209" s="23">
        <f t="shared" si="64"/>
        <v>12.377345349203932</v>
      </c>
      <c r="W209" s="23">
        <f t="shared" si="65"/>
        <v>14.103559987915375</v>
      </c>
      <c r="X209" s="23">
        <f t="shared" si="66"/>
        <v>-1.7262146387114434</v>
      </c>
      <c r="Y209" s="23">
        <f t="shared" si="67"/>
        <v>1.8392320549999999</v>
      </c>
      <c r="Z209" s="23">
        <f t="shared" si="68"/>
        <v>0.11301741628855644</v>
      </c>
      <c r="AA209" s="25">
        <f t="shared" si="69"/>
        <v>0.008013396361301354</v>
      </c>
      <c r="AB209" s="40" t="str">
        <f t="shared" si="80"/>
        <v>  </v>
      </c>
      <c r="AC209" s="23">
        <f t="shared" si="81"/>
        <v>0</v>
      </c>
      <c r="AD209" s="23"/>
      <c r="AE209" s="23">
        <f t="shared" si="70"/>
        <v>12.041406524844769</v>
      </c>
      <c r="AF209" s="23">
        <f t="shared" si="71"/>
        <v>6.608596205050918</v>
      </c>
      <c r="AG209" s="23">
        <f t="shared" si="78"/>
        <v>18.650002729895686</v>
      </c>
      <c r="AH209" s="23">
        <f t="shared" si="72"/>
        <v>14.103559987915375</v>
      </c>
      <c r="AI209" s="23">
        <f t="shared" si="73"/>
        <v>4.546442741980311</v>
      </c>
      <c r="AJ209" s="23">
        <f t="shared" si="79"/>
        <v>1.8392320549999999</v>
      </c>
      <c r="AK209" s="23">
        <f t="shared" si="74"/>
        <v>6.385674796980311</v>
      </c>
      <c r="AL209" s="25">
        <f t="shared" si="75"/>
        <v>0.45277042125902056</v>
      </c>
      <c r="AM209" s="40" t="str">
        <f t="shared" si="76"/>
        <v>  </v>
      </c>
      <c r="AN209" s="23">
        <f t="shared" si="77"/>
        <v>0</v>
      </c>
    </row>
    <row r="210" spans="1:40" ht="12.75">
      <c r="A210" s="1" t="s">
        <v>205</v>
      </c>
      <c r="B210" s="3">
        <v>8870</v>
      </c>
      <c r="C210" s="4">
        <v>8903</v>
      </c>
      <c r="D210" s="18">
        <v>8870</v>
      </c>
      <c r="E210" s="5">
        <v>510.87080512049675</v>
      </c>
      <c r="F210" s="5">
        <v>954.4134097825736</v>
      </c>
      <c r="G210" s="5">
        <f t="shared" si="62"/>
        <v>1465.2842149030703</v>
      </c>
      <c r="H210" s="5">
        <v>590.9825589858527</v>
      </c>
      <c r="I210" s="6">
        <v>2990.1921943111106</v>
      </c>
      <c r="J210" s="7">
        <v>63172602.5</v>
      </c>
      <c r="K210" s="7">
        <v>64562.2903</v>
      </c>
      <c r="L210" s="7">
        <v>739.1592</v>
      </c>
      <c r="M210" s="7">
        <v>0</v>
      </c>
      <c r="N210" s="7">
        <v>0</v>
      </c>
      <c r="O210" s="7">
        <v>0</v>
      </c>
      <c r="P210" s="7">
        <v>0</v>
      </c>
      <c r="Q210" s="7">
        <v>0</v>
      </c>
      <c r="R210" s="7">
        <v>0</v>
      </c>
      <c r="S210" s="7">
        <v>0</v>
      </c>
      <c r="T210" s="8">
        <v>0</v>
      </c>
      <c r="U210" s="22">
        <f t="shared" si="63"/>
        <v>0</v>
      </c>
      <c r="V210" s="23">
        <f t="shared" si="64"/>
        <v>18.239086284394748</v>
      </c>
      <c r="W210" s="23">
        <f t="shared" si="65"/>
        <v>26.523004763539554</v>
      </c>
      <c r="X210" s="23">
        <f t="shared" si="66"/>
        <v>-8.283918479144806</v>
      </c>
      <c r="Y210" s="23">
        <f t="shared" si="67"/>
        <v>4.6137288295</v>
      </c>
      <c r="Z210" s="23">
        <f t="shared" si="68"/>
        <v>-3.670189649644805</v>
      </c>
      <c r="AA210" s="25">
        <f t="shared" si="69"/>
        <v>-0.13837759644375264</v>
      </c>
      <c r="AB210" s="40">
        <f t="shared" si="80"/>
        <v>1</v>
      </c>
      <c r="AC210" s="23">
        <f t="shared" si="81"/>
        <v>-3.670189649644805</v>
      </c>
      <c r="AD210" s="23"/>
      <c r="AE210" s="23">
        <f t="shared" si="70"/>
        <v>18.195899380666326</v>
      </c>
      <c r="AF210" s="23">
        <f t="shared" si="71"/>
        <v>9.1735267718579</v>
      </c>
      <c r="AG210" s="23">
        <f t="shared" si="78"/>
        <v>27.369426152524227</v>
      </c>
      <c r="AH210" s="23">
        <f t="shared" si="72"/>
        <v>26.523004763539554</v>
      </c>
      <c r="AI210" s="23">
        <f t="shared" si="73"/>
        <v>0.8464213889846732</v>
      </c>
      <c r="AJ210" s="23">
        <f t="shared" si="79"/>
        <v>4.6137288295</v>
      </c>
      <c r="AK210" s="23">
        <f t="shared" si="74"/>
        <v>5.4601502184846735</v>
      </c>
      <c r="AL210" s="25">
        <f t="shared" si="75"/>
        <v>0.20586469244957464</v>
      </c>
      <c r="AM210" s="40" t="str">
        <f t="shared" si="76"/>
        <v>  </v>
      </c>
      <c r="AN210" s="23">
        <f t="shared" si="77"/>
        <v>0</v>
      </c>
    </row>
    <row r="211" spans="1:40" ht="12.75">
      <c r="A211" s="1" t="s">
        <v>206</v>
      </c>
      <c r="B211" s="3">
        <v>5645</v>
      </c>
      <c r="C211" s="4">
        <v>5645</v>
      </c>
      <c r="D211" s="18">
        <v>5645</v>
      </c>
      <c r="E211" s="5">
        <v>453.9979448186685</v>
      </c>
      <c r="F211" s="5">
        <v>978.0839830926225</v>
      </c>
      <c r="G211" s="5">
        <f t="shared" si="62"/>
        <v>1432.081927911291</v>
      </c>
      <c r="H211" s="5">
        <v>654.2591416656002</v>
      </c>
      <c r="I211" s="6">
        <v>3589.056743999999</v>
      </c>
      <c r="J211" s="7">
        <v>13991998</v>
      </c>
      <c r="K211" s="7">
        <v>42824.4631</v>
      </c>
      <c r="L211" s="7">
        <v>5858.3603</v>
      </c>
      <c r="M211" s="7">
        <v>0</v>
      </c>
      <c r="N211" s="7">
        <v>0</v>
      </c>
      <c r="O211" s="7">
        <v>0</v>
      </c>
      <c r="P211" s="7">
        <v>0</v>
      </c>
      <c r="Q211" s="7">
        <v>0</v>
      </c>
      <c r="R211" s="7">
        <v>0</v>
      </c>
      <c r="S211" s="7">
        <v>0</v>
      </c>
      <c r="T211" s="8">
        <v>0</v>
      </c>
      <c r="U211" s="22">
        <f t="shared" si="63"/>
        <v>0</v>
      </c>
      <c r="V211" s="23">
        <f t="shared" si="64"/>
        <v>11.77739533776155</v>
      </c>
      <c r="W211" s="23">
        <f t="shared" si="65"/>
        <v>20.260225319879993</v>
      </c>
      <c r="X211" s="23">
        <f t="shared" si="66"/>
        <v>-8.482829982118442</v>
      </c>
      <c r="Y211" s="23">
        <f t="shared" si="67"/>
        <v>1.0561066794</v>
      </c>
      <c r="Z211" s="23">
        <f t="shared" si="68"/>
        <v>-7.426723302718442</v>
      </c>
      <c r="AA211" s="25">
        <f t="shared" si="69"/>
        <v>-0.3665666687048687</v>
      </c>
      <c r="AB211" s="40">
        <f t="shared" si="80"/>
        <v>1</v>
      </c>
      <c r="AC211" s="23">
        <f t="shared" si="81"/>
        <v>-7.426723302718442</v>
      </c>
      <c r="AD211" s="23"/>
      <c r="AE211" s="23">
        <f t="shared" si="70"/>
        <v>11.317743476282931</v>
      </c>
      <c r="AF211" s="23">
        <f t="shared" si="71"/>
        <v>6.463262495729047</v>
      </c>
      <c r="AG211" s="23">
        <f t="shared" si="78"/>
        <v>17.78100597201198</v>
      </c>
      <c r="AH211" s="23">
        <f t="shared" si="72"/>
        <v>20.260225319879993</v>
      </c>
      <c r="AI211" s="23">
        <f t="shared" si="73"/>
        <v>-2.479219347868014</v>
      </c>
      <c r="AJ211" s="23">
        <f t="shared" si="79"/>
        <v>1.0561066794</v>
      </c>
      <c r="AK211" s="23">
        <f t="shared" si="74"/>
        <v>-1.423112668468014</v>
      </c>
      <c r="AL211" s="25">
        <f t="shared" si="75"/>
        <v>-0.0702416999810762</v>
      </c>
      <c r="AM211" s="40">
        <f t="shared" si="76"/>
        <v>1</v>
      </c>
      <c r="AN211" s="23">
        <f t="shared" si="77"/>
        <v>-1.423112668468014</v>
      </c>
    </row>
    <row r="212" spans="1:40" ht="12.75">
      <c r="A212" s="1" t="s">
        <v>207</v>
      </c>
      <c r="B212" s="3">
        <v>4823</v>
      </c>
      <c r="C212" s="4">
        <v>4858.64</v>
      </c>
      <c r="D212" s="18">
        <v>4823</v>
      </c>
      <c r="E212" s="5">
        <v>596.7650039593642</v>
      </c>
      <c r="F212" s="5">
        <v>1114.0564461192705</v>
      </c>
      <c r="G212" s="5">
        <f t="shared" si="62"/>
        <v>1710.8214500786348</v>
      </c>
      <c r="H212" s="5">
        <v>715.4522867508304</v>
      </c>
      <c r="I212" s="6">
        <v>3996.1008787555547</v>
      </c>
      <c r="J212" s="7">
        <v>1069433</v>
      </c>
      <c r="K212" s="7">
        <v>37112.6894</v>
      </c>
      <c r="L212" s="7">
        <v>0</v>
      </c>
      <c r="M212" s="7">
        <v>0</v>
      </c>
      <c r="N212" s="7">
        <v>0</v>
      </c>
      <c r="O212" s="7">
        <v>0</v>
      </c>
      <c r="P212" s="7">
        <v>0</v>
      </c>
      <c r="Q212" s="7">
        <v>0</v>
      </c>
      <c r="R212" s="7">
        <v>0</v>
      </c>
      <c r="S212" s="7">
        <v>0</v>
      </c>
      <c r="T212" s="8">
        <v>0</v>
      </c>
      <c r="U212" s="22">
        <f t="shared" si="63"/>
        <v>0</v>
      </c>
      <c r="V212" s="23">
        <f t="shared" si="64"/>
        <v>11.701918232728511</v>
      </c>
      <c r="W212" s="23">
        <f t="shared" si="65"/>
        <v>19.27319453823804</v>
      </c>
      <c r="X212" s="23">
        <f t="shared" si="66"/>
        <v>-7.57127630550953</v>
      </c>
      <c r="Y212" s="23">
        <f t="shared" si="67"/>
        <v>0.1141118654</v>
      </c>
      <c r="Z212" s="23">
        <f t="shared" si="68"/>
        <v>-7.45716444010953</v>
      </c>
      <c r="AA212" s="25">
        <f t="shared" si="69"/>
        <v>-0.38691896277570936</v>
      </c>
      <c r="AB212" s="40">
        <f t="shared" si="80"/>
        <v>1</v>
      </c>
      <c r="AC212" s="23">
        <f t="shared" si="81"/>
        <v>-7.45716444010953</v>
      </c>
      <c r="AD212" s="23"/>
      <c r="AE212" s="23">
        <f t="shared" si="70"/>
        <v>11.551808595220958</v>
      </c>
      <c r="AF212" s="23">
        <f t="shared" si="71"/>
        <v>6.038596163248696</v>
      </c>
      <c r="AG212" s="23">
        <f t="shared" si="78"/>
        <v>17.590404758469653</v>
      </c>
      <c r="AH212" s="23">
        <f t="shared" si="72"/>
        <v>19.27319453823804</v>
      </c>
      <c r="AI212" s="23">
        <f t="shared" si="73"/>
        <v>-1.6827897797683882</v>
      </c>
      <c r="AJ212" s="23">
        <f t="shared" si="79"/>
        <v>0.1141118654</v>
      </c>
      <c r="AK212" s="23">
        <f t="shared" si="74"/>
        <v>-1.5686779143683882</v>
      </c>
      <c r="AL212" s="25">
        <f t="shared" si="75"/>
        <v>-0.08139169203403875</v>
      </c>
      <c r="AM212" s="40">
        <f t="shared" si="76"/>
        <v>1</v>
      </c>
      <c r="AN212" s="23">
        <f t="shared" si="77"/>
        <v>-1.5686779143683882</v>
      </c>
    </row>
    <row r="213" spans="1:40" ht="12.75">
      <c r="A213" s="1" t="s">
        <v>208</v>
      </c>
      <c r="B213" s="3">
        <v>4671</v>
      </c>
      <c r="C213" s="4">
        <v>4672</v>
      </c>
      <c r="D213" s="18">
        <v>4671</v>
      </c>
      <c r="E213" s="5">
        <v>465.60065884574897</v>
      </c>
      <c r="F213" s="5">
        <v>912.74</v>
      </c>
      <c r="G213" s="5">
        <f t="shared" si="62"/>
        <v>1378.340658845749</v>
      </c>
      <c r="H213" s="5">
        <v>645.9756402318442</v>
      </c>
      <c r="I213" s="6">
        <v>3011.8710359111105</v>
      </c>
      <c r="J213" s="7">
        <v>18818956</v>
      </c>
      <c r="K213" s="7">
        <v>44957.9786</v>
      </c>
      <c r="L213" s="7">
        <v>1973.2160000000001</v>
      </c>
      <c r="M213" s="7">
        <v>0</v>
      </c>
      <c r="N213" s="7">
        <v>0</v>
      </c>
      <c r="O213" s="7">
        <v>0</v>
      </c>
      <c r="P213" s="7">
        <v>0</v>
      </c>
      <c r="Q213" s="7">
        <v>0</v>
      </c>
      <c r="R213" s="7">
        <v>0</v>
      </c>
      <c r="S213" s="7">
        <v>0</v>
      </c>
      <c r="T213" s="8">
        <v>0</v>
      </c>
      <c r="U213" s="22">
        <f t="shared" si="63"/>
        <v>0</v>
      </c>
      <c r="V213" s="23">
        <f t="shared" si="64"/>
        <v>9.455581432991437</v>
      </c>
      <c r="W213" s="23">
        <f t="shared" si="65"/>
        <v>14.068449608740798</v>
      </c>
      <c r="X213" s="23">
        <f t="shared" si="66"/>
        <v>-4.612868175749361</v>
      </c>
      <c r="Y213" s="23">
        <f t="shared" si="67"/>
        <v>1.4018960266</v>
      </c>
      <c r="Z213" s="23">
        <f t="shared" si="68"/>
        <v>-3.2109721491493604</v>
      </c>
      <c r="AA213" s="25">
        <f t="shared" si="69"/>
        <v>-0.22823923306761304</v>
      </c>
      <c r="AB213" s="40">
        <f t="shared" si="80"/>
        <v>1</v>
      </c>
      <c r="AC213" s="23">
        <f t="shared" si="81"/>
        <v>-3.2109721491493604</v>
      </c>
      <c r="AD213" s="23"/>
      <c r="AE213" s="23">
        <f t="shared" si="70"/>
        <v>9.013520904455891</v>
      </c>
      <c r="AF213" s="23">
        <f t="shared" si="71"/>
        <v>5.280366377165152</v>
      </c>
      <c r="AG213" s="23">
        <f t="shared" si="78"/>
        <v>14.293887281621043</v>
      </c>
      <c r="AH213" s="23">
        <f t="shared" si="72"/>
        <v>14.068449608740798</v>
      </c>
      <c r="AI213" s="23">
        <f t="shared" si="73"/>
        <v>0.2254376728802452</v>
      </c>
      <c r="AJ213" s="23">
        <f t="shared" si="79"/>
        <v>1.4018960266</v>
      </c>
      <c r="AK213" s="23">
        <f t="shared" si="74"/>
        <v>1.6273336994802452</v>
      </c>
      <c r="AL213" s="25">
        <f t="shared" si="75"/>
        <v>0.11567256838800309</v>
      </c>
      <c r="AM213" s="40" t="str">
        <f t="shared" si="76"/>
        <v>  </v>
      </c>
      <c r="AN213" s="23">
        <f t="shared" si="77"/>
        <v>0</v>
      </c>
    </row>
    <row r="214" spans="1:40" ht="12.75">
      <c r="A214" s="1" t="s">
        <v>209</v>
      </c>
      <c r="B214" s="3">
        <v>4946</v>
      </c>
      <c r="C214" s="4">
        <v>4997.51</v>
      </c>
      <c r="D214" s="18">
        <v>4946</v>
      </c>
      <c r="E214" s="5">
        <v>443.8218115947743</v>
      </c>
      <c r="F214" s="5">
        <v>991.9512020657952</v>
      </c>
      <c r="G214" s="5">
        <f t="shared" si="62"/>
        <v>1435.7730136605696</v>
      </c>
      <c r="H214" s="5">
        <v>721.6136935821005</v>
      </c>
      <c r="I214" s="6">
        <v>4245.046818133333</v>
      </c>
      <c r="J214" s="7">
        <v>3237952</v>
      </c>
      <c r="K214" s="7">
        <v>38071.1748</v>
      </c>
      <c r="L214" s="7">
        <v>5512</v>
      </c>
      <c r="M214" s="7">
        <v>0</v>
      </c>
      <c r="N214" s="7">
        <v>0</v>
      </c>
      <c r="O214" s="7">
        <v>0</v>
      </c>
      <c r="P214" s="7">
        <v>0</v>
      </c>
      <c r="Q214" s="7">
        <v>0</v>
      </c>
      <c r="R214" s="7">
        <v>0</v>
      </c>
      <c r="S214" s="7">
        <v>0</v>
      </c>
      <c r="T214" s="8">
        <v>0</v>
      </c>
      <c r="U214" s="22">
        <f t="shared" si="63"/>
        <v>0</v>
      </c>
      <c r="V214" s="23">
        <f t="shared" si="64"/>
        <v>10.670434654022246</v>
      </c>
      <c r="W214" s="23">
        <f t="shared" si="65"/>
        <v>20.996001562487464</v>
      </c>
      <c r="X214" s="23">
        <f t="shared" si="66"/>
        <v>-10.325566908465218</v>
      </c>
      <c r="Y214" s="23">
        <f t="shared" si="67"/>
        <v>0.27671571879999995</v>
      </c>
      <c r="Z214" s="23">
        <f t="shared" si="68"/>
        <v>-10.048851189665218</v>
      </c>
      <c r="AA214" s="25">
        <f t="shared" si="69"/>
        <v>-0.4786078511071847</v>
      </c>
      <c r="AB214" s="40">
        <f t="shared" si="80"/>
        <v>1</v>
      </c>
      <c r="AC214" s="23">
        <f t="shared" si="81"/>
        <v>-10.048851189665218</v>
      </c>
      <c r="AD214" s="23"/>
      <c r="AE214" s="23">
        <f t="shared" si="70"/>
        <v>9.941866655791246</v>
      </c>
      <c r="AF214" s="23">
        <f t="shared" si="71"/>
        <v>6.245927324799871</v>
      </c>
      <c r="AG214" s="23">
        <f t="shared" si="78"/>
        <v>16.187793980591117</v>
      </c>
      <c r="AH214" s="23">
        <f t="shared" si="72"/>
        <v>20.996001562487464</v>
      </c>
      <c r="AI214" s="23">
        <f t="shared" si="73"/>
        <v>-4.8082075818963474</v>
      </c>
      <c r="AJ214" s="23">
        <f t="shared" si="79"/>
        <v>0.27671571879999995</v>
      </c>
      <c r="AK214" s="23">
        <f t="shared" si="74"/>
        <v>-4.531491863096347</v>
      </c>
      <c r="AL214" s="25">
        <f t="shared" si="75"/>
        <v>-0.21582642055011766</v>
      </c>
      <c r="AM214" s="40">
        <f t="shared" si="76"/>
        <v>1</v>
      </c>
      <c r="AN214" s="23">
        <f t="shared" si="77"/>
        <v>-4.531491863096347</v>
      </c>
    </row>
    <row r="215" spans="1:40" ht="12.75">
      <c r="A215" s="1" t="s">
        <v>210</v>
      </c>
      <c r="B215" s="3">
        <v>3125</v>
      </c>
      <c r="C215" s="4">
        <v>3173</v>
      </c>
      <c r="D215" s="18">
        <v>3125</v>
      </c>
      <c r="E215" s="5">
        <v>558.7963994196497</v>
      </c>
      <c r="F215" s="5">
        <v>974.8141495878194</v>
      </c>
      <c r="G215" s="5">
        <f t="shared" si="62"/>
        <v>1533.6105490074692</v>
      </c>
      <c r="H215" s="5">
        <v>737.3692300612473</v>
      </c>
      <c r="I215" s="6">
        <v>3371.4166003555556</v>
      </c>
      <c r="J215" s="7">
        <v>16106548</v>
      </c>
      <c r="K215" s="7">
        <v>43759.0942</v>
      </c>
      <c r="L215" s="7">
        <v>297.5</v>
      </c>
      <c r="M215" s="7">
        <v>0</v>
      </c>
      <c r="N215" s="7">
        <v>0</v>
      </c>
      <c r="O215" s="7">
        <v>0</v>
      </c>
      <c r="P215" s="7">
        <v>0</v>
      </c>
      <c r="Q215" s="7">
        <v>0</v>
      </c>
      <c r="R215" s="7">
        <v>0</v>
      </c>
      <c r="S215" s="7">
        <v>0</v>
      </c>
      <c r="T215" s="8">
        <v>0</v>
      </c>
      <c r="U215" s="22">
        <f t="shared" si="63"/>
        <v>0</v>
      </c>
      <c r="V215" s="23">
        <f t="shared" si="64"/>
        <v>7.09681180958974</v>
      </c>
      <c r="W215" s="23">
        <f t="shared" si="65"/>
        <v>10.535676876111111</v>
      </c>
      <c r="X215" s="23">
        <f t="shared" si="66"/>
        <v>-3.4388650665213714</v>
      </c>
      <c r="Y215" s="23">
        <f t="shared" si="67"/>
        <v>1.2037280501999998</v>
      </c>
      <c r="Z215" s="23">
        <f t="shared" si="68"/>
        <v>-2.2351370163213717</v>
      </c>
      <c r="AA215" s="25">
        <f t="shared" si="69"/>
        <v>-0.21214935144692829</v>
      </c>
      <c r="AB215" s="40">
        <f t="shared" si="80"/>
        <v>1</v>
      </c>
      <c r="AC215" s="23">
        <f t="shared" si="81"/>
        <v>-2.2351370163213717</v>
      </c>
      <c r="AD215" s="23"/>
      <c r="AE215" s="23">
        <f t="shared" si="70"/>
        <v>6.709546151907677</v>
      </c>
      <c r="AF215" s="23">
        <f t="shared" si="71"/>
        <v>4.032487976897447</v>
      </c>
      <c r="AG215" s="23">
        <f t="shared" si="78"/>
        <v>10.742034128805123</v>
      </c>
      <c r="AH215" s="23">
        <f t="shared" si="72"/>
        <v>10.535676876111111</v>
      </c>
      <c r="AI215" s="23">
        <f t="shared" si="73"/>
        <v>0.20635725269401206</v>
      </c>
      <c r="AJ215" s="23">
        <f t="shared" si="79"/>
        <v>1.2037280501999998</v>
      </c>
      <c r="AK215" s="23">
        <f t="shared" si="74"/>
        <v>1.410085302894012</v>
      </c>
      <c r="AL215" s="25">
        <f t="shared" si="75"/>
        <v>0.13383908024849156</v>
      </c>
      <c r="AM215" s="40" t="str">
        <f t="shared" si="76"/>
        <v>  </v>
      </c>
      <c r="AN215" s="23">
        <f t="shared" si="77"/>
        <v>0</v>
      </c>
    </row>
    <row r="216" spans="1:40" ht="12.75">
      <c r="A216" s="1" t="s">
        <v>211</v>
      </c>
      <c r="B216" s="3">
        <v>4365</v>
      </c>
      <c r="C216" s="4">
        <v>4366.75</v>
      </c>
      <c r="D216" s="18">
        <v>4365</v>
      </c>
      <c r="E216" s="5">
        <v>508.15114171678255</v>
      </c>
      <c r="F216" s="5">
        <v>996.4622574170029</v>
      </c>
      <c r="G216" s="5">
        <f t="shared" si="62"/>
        <v>1504.6133991337854</v>
      </c>
      <c r="H216" s="5">
        <v>717.5381482723021</v>
      </c>
      <c r="I216" s="6">
        <v>2716.0501957333327</v>
      </c>
      <c r="J216" s="7">
        <v>32183392</v>
      </c>
      <c r="K216" s="7">
        <v>50865.0593</v>
      </c>
      <c r="L216" s="7">
        <v>551.2</v>
      </c>
      <c r="M216" s="7">
        <v>0</v>
      </c>
      <c r="N216" s="7">
        <v>0</v>
      </c>
      <c r="O216" s="7">
        <v>0</v>
      </c>
      <c r="P216" s="7">
        <v>0</v>
      </c>
      <c r="Q216" s="7">
        <v>0</v>
      </c>
      <c r="R216" s="7">
        <v>0</v>
      </c>
      <c r="S216" s="7">
        <v>0</v>
      </c>
      <c r="T216" s="8">
        <v>0</v>
      </c>
      <c r="U216" s="22">
        <f t="shared" si="63"/>
        <v>0</v>
      </c>
      <c r="V216" s="23">
        <f t="shared" si="64"/>
        <v>9.699691504427573</v>
      </c>
      <c r="W216" s="23">
        <f t="shared" si="65"/>
        <v>11.855559104375997</v>
      </c>
      <c r="X216" s="23">
        <f t="shared" si="66"/>
        <v>-2.155867599948424</v>
      </c>
      <c r="Y216" s="23">
        <f t="shared" si="67"/>
        <v>2.3686204833</v>
      </c>
      <c r="Z216" s="23">
        <f t="shared" si="68"/>
        <v>0.21275288335157594</v>
      </c>
      <c r="AA216" s="25">
        <f t="shared" si="69"/>
        <v>0.017945411218358052</v>
      </c>
      <c r="AB216" s="40" t="str">
        <f t="shared" si="80"/>
        <v>  </v>
      </c>
      <c r="AC216" s="23">
        <f t="shared" si="81"/>
        <v>0</v>
      </c>
      <c r="AD216" s="23"/>
      <c r="AE216" s="23">
        <f t="shared" si="70"/>
        <v>9.194692482106563</v>
      </c>
      <c r="AF216" s="23">
        <f t="shared" si="71"/>
        <v>5.4810945301150475</v>
      </c>
      <c r="AG216" s="23">
        <f t="shared" si="78"/>
        <v>14.67578701222161</v>
      </c>
      <c r="AH216" s="23">
        <f t="shared" si="72"/>
        <v>11.855559104375997</v>
      </c>
      <c r="AI216" s="23">
        <f t="shared" si="73"/>
        <v>2.820227907845613</v>
      </c>
      <c r="AJ216" s="23">
        <f t="shared" si="79"/>
        <v>2.3686204833</v>
      </c>
      <c r="AK216" s="23">
        <f t="shared" si="74"/>
        <v>5.188848391145613</v>
      </c>
      <c r="AL216" s="25">
        <f t="shared" si="75"/>
        <v>0.43767217939391495</v>
      </c>
      <c r="AM216" s="40" t="str">
        <f t="shared" si="76"/>
        <v>  </v>
      </c>
      <c r="AN216" s="23">
        <f t="shared" si="77"/>
        <v>0</v>
      </c>
    </row>
    <row r="217" spans="1:40" ht="12.75">
      <c r="A217" s="1" t="s">
        <v>212</v>
      </c>
      <c r="B217" s="3">
        <v>4589</v>
      </c>
      <c r="C217" s="4">
        <v>4633.33</v>
      </c>
      <c r="D217" s="18">
        <v>4589</v>
      </c>
      <c r="E217" s="5">
        <v>451.96098810548546</v>
      </c>
      <c r="F217" s="5">
        <v>992.864777687534</v>
      </c>
      <c r="G217" s="5">
        <f t="shared" si="62"/>
        <v>1444.8257657930194</v>
      </c>
      <c r="H217" s="5">
        <v>657.0384001675064</v>
      </c>
      <c r="I217" s="6">
        <v>3126.579405155555</v>
      </c>
      <c r="J217" s="7">
        <v>9301330</v>
      </c>
      <c r="K217" s="7">
        <v>40751.1879</v>
      </c>
      <c r="L217" s="7">
        <v>3213.7716</v>
      </c>
      <c r="M217" s="7">
        <v>0</v>
      </c>
      <c r="N217" s="7">
        <v>0</v>
      </c>
      <c r="O217" s="7">
        <v>0</v>
      </c>
      <c r="P217" s="7">
        <v>0</v>
      </c>
      <c r="Q217" s="7">
        <v>0</v>
      </c>
      <c r="R217" s="7">
        <v>0</v>
      </c>
      <c r="S217" s="7">
        <v>0</v>
      </c>
      <c r="T217" s="8">
        <v>0</v>
      </c>
      <c r="U217" s="22">
        <f t="shared" si="63"/>
        <v>0</v>
      </c>
      <c r="V217" s="23">
        <f t="shared" si="64"/>
        <v>9.645454657592854</v>
      </c>
      <c r="W217" s="23">
        <f t="shared" si="65"/>
        <v>14.347872890258841</v>
      </c>
      <c r="X217" s="23">
        <f t="shared" si="66"/>
        <v>-4.702418232665988</v>
      </c>
      <c r="Y217" s="23">
        <f t="shared" si="67"/>
        <v>0.7136607194999999</v>
      </c>
      <c r="Z217" s="23">
        <f t="shared" si="68"/>
        <v>-3.9887575131659876</v>
      </c>
      <c r="AA217" s="25">
        <f t="shared" si="69"/>
        <v>-0.2780034046631444</v>
      </c>
      <c r="AB217" s="40">
        <f t="shared" si="80"/>
        <v>1</v>
      </c>
      <c r="AC217" s="23">
        <f t="shared" si="81"/>
        <v>-3.9887575131659876</v>
      </c>
      <c r="AD217" s="23"/>
      <c r="AE217" s="23">
        <f t="shared" si="70"/>
        <v>9.282427614913832</v>
      </c>
      <c r="AF217" s="23">
        <f t="shared" si="71"/>
        <v>5.2765111321452025</v>
      </c>
      <c r="AG217" s="23">
        <f t="shared" si="78"/>
        <v>14.558938747059035</v>
      </c>
      <c r="AH217" s="23">
        <f t="shared" si="72"/>
        <v>14.347872890258841</v>
      </c>
      <c r="AI217" s="23">
        <f t="shared" si="73"/>
        <v>0.21106585680019307</v>
      </c>
      <c r="AJ217" s="23">
        <f t="shared" si="79"/>
        <v>0.7136607194999999</v>
      </c>
      <c r="AK217" s="23">
        <f t="shared" si="74"/>
        <v>0.924726576300193</v>
      </c>
      <c r="AL217" s="25">
        <f t="shared" si="75"/>
        <v>0.06445042992595891</v>
      </c>
      <c r="AM217" s="40" t="str">
        <f t="shared" si="76"/>
        <v>  </v>
      </c>
      <c r="AN217" s="23">
        <f t="shared" si="77"/>
        <v>0</v>
      </c>
    </row>
    <row r="218" spans="1:40" ht="12.75">
      <c r="A218" s="1" t="s">
        <v>213</v>
      </c>
      <c r="B218" s="3">
        <v>9405</v>
      </c>
      <c r="C218" s="4">
        <v>9413.42</v>
      </c>
      <c r="D218" s="18">
        <v>9405</v>
      </c>
      <c r="E218" s="5">
        <v>495.71562926641144</v>
      </c>
      <c r="F218" s="5">
        <v>1061.4606765286874</v>
      </c>
      <c r="G218" s="5">
        <f t="shared" si="62"/>
        <v>1557.1763057950989</v>
      </c>
      <c r="H218" s="5">
        <v>709.3662946551084</v>
      </c>
      <c r="I218" s="6">
        <v>4044.661249777777</v>
      </c>
      <c r="J218" s="7">
        <v>-859768</v>
      </c>
      <c r="K218" s="7">
        <v>0</v>
      </c>
      <c r="L218" s="7">
        <v>1950.6308000000004</v>
      </c>
      <c r="M218" s="7">
        <v>0</v>
      </c>
      <c r="N218" s="7">
        <v>0</v>
      </c>
      <c r="O218" s="7">
        <v>0</v>
      </c>
      <c r="P218" s="7">
        <v>0</v>
      </c>
      <c r="Q218" s="7">
        <v>0</v>
      </c>
      <c r="R218" s="7">
        <v>0</v>
      </c>
      <c r="S218" s="7">
        <v>0</v>
      </c>
      <c r="T218" s="8">
        <v>0</v>
      </c>
      <c r="U218" s="22">
        <f t="shared" si="63"/>
        <v>0</v>
      </c>
      <c r="V218" s="23">
        <f t="shared" si="64"/>
        <v>21.3168331572342</v>
      </c>
      <c r="W218" s="23">
        <f t="shared" si="65"/>
        <v>38.04003905415999</v>
      </c>
      <c r="X218" s="23">
        <f t="shared" si="66"/>
        <v>-16.72320589692579</v>
      </c>
      <c r="Y218" s="23">
        <f t="shared" si="67"/>
        <v>-0.0599526652</v>
      </c>
      <c r="Z218" s="23">
        <f t="shared" si="68"/>
        <v>-16.78315856212579</v>
      </c>
      <c r="AA218" s="25">
        <f t="shared" si="69"/>
        <v>-0.4411971958869589</v>
      </c>
      <c r="AB218" s="40">
        <f t="shared" si="80"/>
        <v>1</v>
      </c>
      <c r="AC218" s="23">
        <f t="shared" si="81"/>
        <v>-16.78315856212579</v>
      </c>
      <c r="AD218" s="23"/>
      <c r="AE218" s="23">
        <f t="shared" si="70"/>
        <v>20.503340418404065</v>
      </c>
      <c r="AF218" s="23">
        <f t="shared" si="71"/>
        <v>11.675282502154765</v>
      </c>
      <c r="AG218" s="23">
        <f t="shared" si="78"/>
        <v>32.17862292055883</v>
      </c>
      <c r="AH218" s="23">
        <f t="shared" si="72"/>
        <v>38.04003905415999</v>
      </c>
      <c r="AI218" s="23">
        <f t="shared" si="73"/>
        <v>-5.8614161336011605</v>
      </c>
      <c r="AJ218" s="23">
        <f t="shared" si="79"/>
        <v>-0.0599526652</v>
      </c>
      <c r="AK218" s="23">
        <f t="shared" si="74"/>
        <v>-5.9213687988011605</v>
      </c>
      <c r="AL218" s="25">
        <f t="shared" si="75"/>
        <v>-0.15566148053556245</v>
      </c>
      <c r="AM218" s="40">
        <f t="shared" si="76"/>
        <v>1</v>
      </c>
      <c r="AN218" s="23">
        <f t="shared" si="77"/>
        <v>-5.9213687988011605</v>
      </c>
    </row>
    <row r="219" spans="1:40" ht="12.75">
      <c r="A219" s="1" t="s">
        <v>214</v>
      </c>
      <c r="B219" s="3">
        <v>6444</v>
      </c>
      <c r="C219" s="4">
        <v>6444</v>
      </c>
      <c r="D219" s="18">
        <v>6444</v>
      </c>
      <c r="E219" s="5">
        <v>481.37291724738606</v>
      </c>
      <c r="F219" s="5">
        <v>997.6714410511685</v>
      </c>
      <c r="G219" s="5">
        <f t="shared" si="62"/>
        <v>1479.0443582985545</v>
      </c>
      <c r="H219" s="5">
        <v>665.5645276442597</v>
      </c>
      <c r="I219" s="6">
        <v>2913.6278241777777</v>
      </c>
      <c r="J219" s="7">
        <v>3477480</v>
      </c>
      <c r="K219" s="7">
        <v>38177.0462</v>
      </c>
      <c r="L219" s="7">
        <v>6367.2071</v>
      </c>
      <c r="M219" s="7">
        <v>0</v>
      </c>
      <c r="N219" s="7">
        <v>0</v>
      </c>
      <c r="O219" s="7">
        <v>0</v>
      </c>
      <c r="P219" s="7">
        <v>0</v>
      </c>
      <c r="Q219" s="7">
        <v>0</v>
      </c>
      <c r="R219" s="7">
        <v>0</v>
      </c>
      <c r="S219" s="7">
        <v>0</v>
      </c>
      <c r="T219" s="8">
        <v>0</v>
      </c>
      <c r="U219" s="22">
        <f t="shared" si="63"/>
        <v>0</v>
      </c>
      <c r="V219" s="23">
        <f t="shared" si="64"/>
        <v>13.819859661015494</v>
      </c>
      <c r="W219" s="23">
        <f t="shared" si="65"/>
        <v>18.7754176990016</v>
      </c>
      <c r="X219" s="23">
        <f t="shared" si="66"/>
        <v>-4.955558037986107</v>
      </c>
      <c r="Y219" s="23">
        <f t="shared" si="67"/>
        <v>0.2949228133</v>
      </c>
      <c r="Z219" s="23">
        <f t="shared" si="68"/>
        <v>-4.660635224686106</v>
      </c>
      <c r="AA219" s="25">
        <f t="shared" si="69"/>
        <v>-0.24823070780118728</v>
      </c>
      <c r="AB219" s="40">
        <f t="shared" si="80"/>
        <v>1</v>
      </c>
      <c r="AC219" s="23">
        <f t="shared" si="81"/>
        <v>-4.660635224686106</v>
      </c>
      <c r="AD219" s="23"/>
      <c r="AE219" s="23">
        <f t="shared" si="70"/>
        <v>13.343346582826237</v>
      </c>
      <c r="AF219" s="23">
        <f t="shared" si="71"/>
        <v>7.505571178244317</v>
      </c>
      <c r="AG219" s="23">
        <f t="shared" si="78"/>
        <v>20.848917761070553</v>
      </c>
      <c r="AH219" s="23">
        <f t="shared" si="72"/>
        <v>18.7754176990016</v>
      </c>
      <c r="AI219" s="23">
        <f t="shared" si="73"/>
        <v>2.073500062068952</v>
      </c>
      <c r="AJ219" s="23">
        <f t="shared" si="79"/>
        <v>0.2949228133</v>
      </c>
      <c r="AK219" s="23">
        <f t="shared" si="74"/>
        <v>2.368422875368952</v>
      </c>
      <c r="AL219" s="25">
        <f t="shared" si="75"/>
        <v>0.12614488334365498</v>
      </c>
      <c r="AM219" s="40" t="str">
        <f t="shared" si="76"/>
        <v>  </v>
      </c>
      <c r="AN219" s="23">
        <f t="shared" si="77"/>
        <v>0</v>
      </c>
    </row>
    <row r="220" spans="1:40" ht="12.75">
      <c r="A220" s="1" t="s">
        <v>215</v>
      </c>
      <c r="B220" s="3">
        <v>12298</v>
      </c>
      <c r="C220" s="4">
        <v>12333</v>
      </c>
      <c r="D220" s="18">
        <v>12298</v>
      </c>
      <c r="E220" s="5">
        <v>1192.1490127058782</v>
      </c>
      <c r="F220" s="5">
        <v>1634.25</v>
      </c>
      <c r="G220" s="5">
        <f t="shared" si="62"/>
        <v>2826.3990127058782</v>
      </c>
      <c r="H220" s="5">
        <v>785.9762815271339</v>
      </c>
      <c r="I220" s="6">
        <v>4701.463360533332</v>
      </c>
      <c r="J220" s="7">
        <v>186327347.4413</v>
      </c>
      <c r="K220" s="7">
        <v>118996.6876</v>
      </c>
      <c r="L220" s="7">
        <v>23585.2968</v>
      </c>
      <c r="M220" s="7">
        <v>5920000</v>
      </c>
      <c r="N220" s="7">
        <v>0</v>
      </c>
      <c r="O220" s="7">
        <v>73407</v>
      </c>
      <c r="P220" s="7">
        <v>0</v>
      </c>
      <c r="Q220" s="7">
        <v>0</v>
      </c>
      <c r="R220" s="7">
        <v>0</v>
      </c>
      <c r="S220" s="7">
        <v>0</v>
      </c>
      <c r="T220" s="8">
        <v>0</v>
      </c>
      <c r="U220" s="22">
        <f t="shared" si="63"/>
        <v>73407</v>
      </c>
      <c r="V220" s="23">
        <f t="shared" si="64"/>
        <v>44.424991368477585</v>
      </c>
      <c r="W220" s="23">
        <f t="shared" si="65"/>
        <v>57.81859640783892</v>
      </c>
      <c r="X220" s="23">
        <f t="shared" si="66"/>
        <v>-13.393605039361333</v>
      </c>
      <c r="Y220" s="23">
        <f t="shared" si="67"/>
        <v>19.5515580001736</v>
      </c>
      <c r="Z220" s="23">
        <f t="shared" si="68"/>
        <v>6.157952960812267</v>
      </c>
      <c r="AA220" s="25">
        <f t="shared" si="69"/>
        <v>0.10650471203720513</v>
      </c>
      <c r="AB220" s="40" t="str">
        <f t="shared" si="80"/>
        <v>  </v>
      </c>
      <c r="AC220" s="23">
        <f t="shared" si="81"/>
        <v>0</v>
      </c>
      <c r="AD220" s="23"/>
      <c r="AE220" s="23">
        <f t="shared" si="70"/>
        <v>48.66267708155964</v>
      </c>
      <c r="AF220" s="23">
        <f t="shared" si="71"/>
        <v>16.915388542886213</v>
      </c>
      <c r="AG220" s="23">
        <f t="shared" si="78"/>
        <v>65.57806562444586</v>
      </c>
      <c r="AH220" s="23">
        <f t="shared" si="72"/>
        <v>57.81859640783892</v>
      </c>
      <c r="AI220" s="23">
        <f t="shared" si="73"/>
        <v>7.759469216606938</v>
      </c>
      <c r="AJ220" s="23">
        <f t="shared" si="79"/>
        <v>19.5515580001736</v>
      </c>
      <c r="AK220" s="23">
        <f t="shared" si="74"/>
        <v>27.311027216780538</v>
      </c>
      <c r="AL220" s="25">
        <f t="shared" si="75"/>
        <v>0.4723571465508244</v>
      </c>
      <c r="AM220" s="40" t="str">
        <f t="shared" si="76"/>
        <v>  </v>
      </c>
      <c r="AN220" s="23">
        <f t="shared" si="77"/>
        <v>0</v>
      </c>
    </row>
    <row r="221" spans="1:40" ht="12.75">
      <c r="A221" s="1" t="s">
        <v>216</v>
      </c>
      <c r="B221" s="3">
        <v>23093</v>
      </c>
      <c r="C221" s="4">
        <v>23093</v>
      </c>
      <c r="D221" s="18">
        <v>23093</v>
      </c>
      <c r="E221" s="5">
        <v>512.0207058977868</v>
      </c>
      <c r="F221" s="5">
        <v>963.9681180154133</v>
      </c>
      <c r="G221" s="5">
        <f t="shared" si="62"/>
        <v>1475.9888239132001</v>
      </c>
      <c r="H221" s="5">
        <v>612.9324604807745</v>
      </c>
      <c r="I221" s="6">
        <v>2915.638430755555</v>
      </c>
      <c r="J221" s="7">
        <v>116422575</v>
      </c>
      <c r="K221" s="7">
        <v>88098.7781</v>
      </c>
      <c r="L221" s="7">
        <v>3782.4216000000006</v>
      </c>
      <c r="M221" s="7">
        <v>10984000</v>
      </c>
      <c r="N221" s="7">
        <v>0</v>
      </c>
      <c r="O221" s="7">
        <v>0</v>
      </c>
      <c r="P221" s="7">
        <v>0</v>
      </c>
      <c r="Q221" s="7">
        <v>0</v>
      </c>
      <c r="R221" s="7">
        <v>0</v>
      </c>
      <c r="S221" s="7">
        <v>0</v>
      </c>
      <c r="T221" s="8">
        <v>0</v>
      </c>
      <c r="U221" s="22">
        <f t="shared" si="63"/>
        <v>0</v>
      </c>
      <c r="V221" s="23">
        <f t="shared" si="64"/>
        <v>48.23945922051005</v>
      </c>
      <c r="W221" s="23">
        <f t="shared" si="65"/>
        <v>67.33083828143803</v>
      </c>
      <c r="X221" s="23">
        <f t="shared" si="66"/>
        <v>-19.091379060927984</v>
      </c>
      <c r="Y221" s="23">
        <f t="shared" si="67"/>
        <v>19.458306599699995</v>
      </c>
      <c r="Z221" s="23">
        <f t="shared" si="68"/>
        <v>0.36692753877201056</v>
      </c>
      <c r="AA221" s="25">
        <f t="shared" si="69"/>
        <v>0.0054496208295859916</v>
      </c>
      <c r="AB221" s="40" t="str">
        <f t="shared" si="80"/>
        <v>  </v>
      </c>
      <c r="AC221" s="23">
        <f t="shared" si="81"/>
        <v>0</v>
      </c>
      <c r="AD221" s="23"/>
      <c r="AE221" s="23">
        <f t="shared" si="70"/>
        <v>47.719013874878534</v>
      </c>
      <c r="AF221" s="23">
        <f t="shared" si="71"/>
        <v>24.77028629229442</v>
      </c>
      <c r="AG221" s="23">
        <f t="shared" si="78"/>
        <v>72.48930016717296</v>
      </c>
      <c r="AH221" s="23">
        <f t="shared" si="72"/>
        <v>67.33083828143803</v>
      </c>
      <c r="AI221" s="23">
        <f t="shared" si="73"/>
        <v>5.158461885734923</v>
      </c>
      <c r="AJ221" s="23">
        <f t="shared" si="79"/>
        <v>19.458306599699995</v>
      </c>
      <c r="AK221" s="23">
        <f t="shared" si="74"/>
        <v>24.616768485434918</v>
      </c>
      <c r="AL221" s="25">
        <f t="shared" si="75"/>
        <v>0.3656091192944696</v>
      </c>
      <c r="AM221" s="40" t="str">
        <f t="shared" si="76"/>
        <v>  </v>
      </c>
      <c r="AN221" s="23">
        <f t="shared" si="77"/>
        <v>0</v>
      </c>
    </row>
    <row r="222" spans="1:40" ht="12.75">
      <c r="A222" s="1" t="s">
        <v>217</v>
      </c>
      <c r="B222" s="3">
        <v>5120</v>
      </c>
      <c r="C222" s="4">
        <v>5120.5</v>
      </c>
      <c r="D222" s="18">
        <v>5120</v>
      </c>
      <c r="E222" s="5">
        <v>455.15051447271077</v>
      </c>
      <c r="F222" s="5">
        <v>942.6346664708753</v>
      </c>
      <c r="G222" s="5">
        <f t="shared" si="62"/>
        <v>1397.785180943586</v>
      </c>
      <c r="H222" s="5">
        <v>664.3046145154292</v>
      </c>
      <c r="I222" s="6">
        <v>4007.70084231111</v>
      </c>
      <c r="J222" s="7">
        <v>9764216</v>
      </c>
      <c r="K222" s="7">
        <v>40955.7835</v>
      </c>
      <c r="L222" s="7">
        <v>2971.7259</v>
      </c>
      <c r="M222" s="7">
        <v>0</v>
      </c>
      <c r="N222" s="7">
        <v>0</v>
      </c>
      <c r="O222" s="7">
        <v>0</v>
      </c>
      <c r="P222" s="7">
        <v>0</v>
      </c>
      <c r="Q222" s="7">
        <v>0</v>
      </c>
      <c r="R222" s="7">
        <v>0</v>
      </c>
      <c r="S222" s="7">
        <v>0</v>
      </c>
      <c r="T222" s="8">
        <v>0</v>
      </c>
      <c r="U222" s="22">
        <f t="shared" si="63"/>
        <v>0</v>
      </c>
      <c r="V222" s="23">
        <f t="shared" si="64"/>
        <v>10.557899752750158</v>
      </c>
      <c r="W222" s="23">
        <f t="shared" si="65"/>
        <v>20.519428312632886</v>
      </c>
      <c r="X222" s="23">
        <f t="shared" si="66"/>
        <v>-9.961528559882728</v>
      </c>
      <c r="Y222" s="23">
        <f t="shared" si="67"/>
        <v>0.7469510613999999</v>
      </c>
      <c r="Z222" s="23">
        <f t="shared" si="68"/>
        <v>-9.21457749848273</v>
      </c>
      <c r="AA222" s="25">
        <f t="shared" si="69"/>
        <v>-0.44906599531380365</v>
      </c>
      <c r="AB222" s="40">
        <f t="shared" si="80"/>
        <v>1</v>
      </c>
      <c r="AC222" s="23">
        <f t="shared" si="81"/>
        <v>-9.21457749848273</v>
      </c>
      <c r="AD222" s="23"/>
      <c r="AE222" s="23">
        <f t="shared" si="70"/>
        <v>10.019324177003623</v>
      </c>
      <c r="AF222" s="23">
        <f t="shared" si="71"/>
        <v>5.9521693460582465</v>
      </c>
      <c r="AG222" s="23">
        <f t="shared" si="78"/>
        <v>15.97149352306187</v>
      </c>
      <c r="AH222" s="23">
        <f t="shared" si="72"/>
        <v>20.519428312632886</v>
      </c>
      <c r="AI222" s="23">
        <f t="shared" si="73"/>
        <v>-4.547934789571016</v>
      </c>
      <c r="AJ222" s="23">
        <f t="shared" si="79"/>
        <v>0.7469510613999999</v>
      </c>
      <c r="AK222" s="23">
        <f t="shared" si="74"/>
        <v>-3.8009837281710164</v>
      </c>
      <c r="AL222" s="25">
        <f t="shared" si="75"/>
        <v>-0.18523828589468655</v>
      </c>
      <c r="AM222" s="40">
        <f t="shared" si="76"/>
        <v>1</v>
      </c>
      <c r="AN222" s="23">
        <f t="shared" si="77"/>
        <v>-3.8009837281710164</v>
      </c>
    </row>
    <row r="223" spans="1:40" ht="12.75">
      <c r="A223" s="1" t="s">
        <v>218</v>
      </c>
      <c r="B223" s="3">
        <v>3418</v>
      </c>
      <c r="C223" s="4">
        <v>3495.28</v>
      </c>
      <c r="D223" s="18">
        <v>3418</v>
      </c>
      <c r="E223" s="5">
        <v>532.411162631623</v>
      </c>
      <c r="F223" s="5">
        <v>1083.9508152853314</v>
      </c>
      <c r="G223" s="5">
        <f t="shared" si="62"/>
        <v>1616.3619779169544</v>
      </c>
      <c r="H223" s="5">
        <v>749.9324234047496</v>
      </c>
      <c r="I223" s="6">
        <v>3984.175302755555</v>
      </c>
      <c r="J223" s="7">
        <v>4189820</v>
      </c>
      <c r="K223" s="7">
        <v>38491.9004</v>
      </c>
      <c r="L223" s="7">
        <v>8290.737000000001</v>
      </c>
      <c r="M223" s="7">
        <v>0</v>
      </c>
      <c r="N223" s="7">
        <v>0</v>
      </c>
      <c r="O223" s="7">
        <v>0</v>
      </c>
      <c r="P223" s="7">
        <v>0</v>
      </c>
      <c r="Q223" s="7">
        <v>0</v>
      </c>
      <c r="R223" s="7">
        <v>0</v>
      </c>
      <c r="S223" s="7">
        <v>0</v>
      </c>
      <c r="T223" s="8">
        <v>0</v>
      </c>
      <c r="U223" s="22">
        <f t="shared" si="63"/>
        <v>0</v>
      </c>
      <c r="V223" s="23">
        <f t="shared" si="64"/>
        <v>8.087994263717583</v>
      </c>
      <c r="W223" s="23">
        <f t="shared" si="65"/>
        <v>13.617911184818487</v>
      </c>
      <c r="X223" s="23">
        <f t="shared" si="66"/>
        <v>-5.529916921100904</v>
      </c>
      <c r="Y223" s="23">
        <f t="shared" si="67"/>
        <v>0.3484496774</v>
      </c>
      <c r="Z223" s="23">
        <f t="shared" si="68"/>
        <v>-5.181467243700904</v>
      </c>
      <c r="AA223" s="25">
        <f t="shared" si="69"/>
        <v>-0.3804891347417</v>
      </c>
      <c r="AB223" s="40">
        <f t="shared" si="80"/>
        <v>1</v>
      </c>
      <c r="AC223" s="23">
        <f t="shared" si="81"/>
        <v>-5.181467243700904</v>
      </c>
      <c r="AD223" s="23"/>
      <c r="AE223" s="23">
        <f t="shared" si="70"/>
        <v>7.73461533672821</v>
      </c>
      <c r="AF223" s="23">
        <f t="shared" si="71"/>
        <v>4.485720790595509</v>
      </c>
      <c r="AG223" s="23">
        <f t="shared" si="78"/>
        <v>12.22033612732372</v>
      </c>
      <c r="AH223" s="23">
        <f t="shared" si="72"/>
        <v>13.617911184818487</v>
      </c>
      <c r="AI223" s="23">
        <f t="shared" si="73"/>
        <v>-1.3975750574947678</v>
      </c>
      <c r="AJ223" s="23">
        <f t="shared" si="79"/>
        <v>0.3484496774</v>
      </c>
      <c r="AK223" s="23">
        <f t="shared" si="74"/>
        <v>-1.0491253800947677</v>
      </c>
      <c r="AL223" s="25">
        <f t="shared" si="75"/>
        <v>-0.07704011032649069</v>
      </c>
      <c r="AM223" s="40">
        <f t="shared" si="76"/>
        <v>1</v>
      </c>
      <c r="AN223" s="23">
        <f t="shared" si="77"/>
        <v>-1.0491253800947677</v>
      </c>
    </row>
    <row r="224" spans="1:40" ht="12.75">
      <c r="A224" s="1" t="s">
        <v>219</v>
      </c>
      <c r="B224" s="3">
        <v>2734</v>
      </c>
      <c r="C224" s="4">
        <v>2781</v>
      </c>
      <c r="D224" s="18">
        <v>2734</v>
      </c>
      <c r="E224" s="5">
        <v>487.6189720467834</v>
      </c>
      <c r="F224" s="5">
        <v>1015.0702346823263</v>
      </c>
      <c r="G224" s="5">
        <f t="shared" si="62"/>
        <v>1502.6892067291096</v>
      </c>
      <c r="H224" s="5">
        <v>716.2846939199162</v>
      </c>
      <c r="I224" s="6">
        <v>4267.292686222222</v>
      </c>
      <c r="J224" s="7">
        <v>6846241</v>
      </c>
      <c r="K224" s="7">
        <v>39666.0385</v>
      </c>
      <c r="L224" s="7">
        <v>0</v>
      </c>
      <c r="M224" s="7">
        <v>0</v>
      </c>
      <c r="N224" s="7">
        <v>0</v>
      </c>
      <c r="O224" s="7">
        <v>0</v>
      </c>
      <c r="P224" s="7">
        <v>0</v>
      </c>
      <c r="Q224" s="7">
        <v>0</v>
      </c>
      <c r="R224" s="7">
        <v>0</v>
      </c>
      <c r="S224" s="7">
        <v>0</v>
      </c>
      <c r="T224" s="8">
        <v>0</v>
      </c>
      <c r="U224" s="22">
        <f t="shared" si="63"/>
        <v>0</v>
      </c>
      <c r="V224" s="23">
        <f t="shared" si="64"/>
        <v>6.066674644374436</v>
      </c>
      <c r="W224" s="23">
        <f t="shared" si="65"/>
        <v>11.666778204131555</v>
      </c>
      <c r="X224" s="23">
        <f t="shared" si="66"/>
        <v>-5.600103559757119</v>
      </c>
      <c r="Y224" s="23">
        <f t="shared" si="67"/>
        <v>0.5325953904999999</v>
      </c>
      <c r="Z224" s="23">
        <f t="shared" si="68"/>
        <v>-5.067508169257119</v>
      </c>
      <c r="AA224" s="25">
        <f t="shared" si="69"/>
        <v>-0.4343536905040813</v>
      </c>
      <c r="AB224" s="40">
        <f t="shared" si="80"/>
        <v>1</v>
      </c>
      <c r="AC224" s="23">
        <f t="shared" si="81"/>
        <v>-5.067508169257119</v>
      </c>
      <c r="AD224" s="23"/>
      <c r="AE224" s="23">
        <f t="shared" si="70"/>
        <v>5.751693207676339</v>
      </c>
      <c r="AF224" s="23">
        <f t="shared" si="71"/>
        <v>3.427064118059839</v>
      </c>
      <c r="AG224" s="23">
        <f t="shared" si="78"/>
        <v>9.178757325736179</v>
      </c>
      <c r="AH224" s="23">
        <f t="shared" si="72"/>
        <v>11.666778204131555</v>
      </c>
      <c r="AI224" s="23">
        <f t="shared" si="73"/>
        <v>-2.4880208783953766</v>
      </c>
      <c r="AJ224" s="23">
        <f t="shared" si="79"/>
        <v>0.5325953904999999</v>
      </c>
      <c r="AK224" s="23">
        <f t="shared" si="74"/>
        <v>-1.9554254878953765</v>
      </c>
      <c r="AL224" s="25">
        <f t="shared" si="75"/>
        <v>-0.1676062965869105</v>
      </c>
      <c r="AM224" s="40">
        <f t="shared" si="76"/>
        <v>1</v>
      </c>
      <c r="AN224" s="23">
        <f t="shared" si="77"/>
        <v>-1.9554254878953765</v>
      </c>
    </row>
    <row r="225" spans="1:40" ht="12.75">
      <c r="A225" s="1" t="s">
        <v>220</v>
      </c>
      <c r="B225" s="3">
        <v>24025</v>
      </c>
      <c r="C225" s="4">
        <v>24025</v>
      </c>
      <c r="D225" s="18">
        <v>24025</v>
      </c>
      <c r="E225" s="5">
        <v>607.2278156430908</v>
      </c>
      <c r="F225" s="5">
        <v>1011.539218140116</v>
      </c>
      <c r="G225" s="5">
        <f t="shared" si="62"/>
        <v>1618.767033783207</v>
      </c>
      <c r="H225" s="5">
        <v>599.8514847120425</v>
      </c>
      <c r="I225" s="6">
        <v>2985.1635724444436</v>
      </c>
      <c r="J225" s="7">
        <v>187257382</v>
      </c>
      <c r="K225" s="7">
        <v>119407.7628</v>
      </c>
      <c r="L225" s="7">
        <v>15261.143300000002</v>
      </c>
      <c r="M225" s="7">
        <v>0</v>
      </c>
      <c r="N225" s="7">
        <v>0</v>
      </c>
      <c r="O225" s="7">
        <v>0</v>
      </c>
      <c r="P225" s="7">
        <v>0</v>
      </c>
      <c r="Q225" s="7">
        <v>0</v>
      </c>
      <c r="R225" s="7">
        <v>0</v>
      </c>
      <c r="S225" s="7">
        <v>0</v>
      </c>
      <c r="T225" s="8">
        <v>0</v>
      </c>
      <c r="U225" s="22">
        <f t="shared" si="63"/>
        <v>0</v>
      </c>
      <c r="V225" s="23">
        <f t="shared" si="64"/>
        <v>53.302309906848365</v>
      </c>
      <c r="W225" s="23">
        <f t="shared" si="65"/>
        <v>71.71855482797775</v>
      </c>
      <c r="X225" s="23">
        <f t="shared" si="66"/>
        <v>-18.41624492112939</v>
      </c>
      <c r="Y225" s="23">
        <f t="shared" si="67"/>
        <v>13.6172004101</v>
      </c>
      <c r="Z225" s="23">
        <f t="shared" si="68"/>
        <v>-4.79904451102939</v>
      </c>
      <c r="AA225" s="25">
        <f t="shared" si="69"/>
        <v>-0.06691496395235866</v>
      </c>
      <c r="AB225" s="40">
        <f t="shared" si="80"/>
        <v>1</v>
      </c>
      <c r="AC225" s="23">
        <f t="shared" si="81"/>
        <v>-4.79904451102939</v>
      </c>
      <c r="AD225" s="23"/>
      <c r="AE225" s="23">
        <f t="shared" si="70"/>
        <v>54.44722918129816</v>
      </c>
      <c r="AF225" s="23">
        <f t="shared" si="71"/>
        <v>25.22000586036194</v>
      </c>
      <c r="AG225" s="23">
        <f t="shared" si="78"/>
        <v>79.6672350416601</v>
      </c>
      <c r="AH225" s="23">
        <f t="shared" si="72"/>
        <v>71.71855482797775</v>
      </c>
      <c r="AI225" s="23">
        <f t="shared" si="73"/>
        <v>7.948680213682351</v>
      </c>
      <c r="AJ225" s="23">
        <f t="shared" si="79"/>
        <v>13.6172004101</v>
      </c>
      <c r="AK225" s="23">
        <f t="shared" si="74"/>
        <v>21.565880623782352</v>
      </c>
      <c r="AL225" s="25">
        <f t="shared" si="75"/>
        <v>0.30070155032417634</v>
      </c>
      <c r="AM225" s="40" t="str">
        <f t="shared" si="76"/>
        <v>  </v>
      </c>
      <c r="AN225" s="23">
        <f t="shared" si="77"/>
        <v>0</v>
      </c>
    </row>
    <row r="226" spans="1:40" ht="13.5" thickBot="1">
      <c r="A226" s="2" t="s">
        <v>221</v>
      </c>
      <c r="B226" s="9">
        <v>6207</v>
      </c>
      <c r="C226" s="10">
        <v>6212.35</v>
      </c>
      <c r="D226" s="26">
        <v>6207</v>
      </c>
      <c r="E226" s="11">
        <v>494.28391826096356</v>
      </c>
      <c r="F226" s="11">
        <v>999.7714384873578</v>
      </c>
      <c r="G226" s="20">
        <f t="shared" si="62"/>
        <v>1494.0553567483214</v>
      </c>
      <c r="H226" s="11">
        <v>702.216683680739</v>
      </c>
      <c r="I226" s="12">
        <v>3998.2889740444434</v>
      </c>
      <c r="J226" s="13">
        <v>-6869673</v>
      </c>
      <c r="K226" s="13">
        <v>0</v>
      </c>
      <c r="L226" s="13">
        <v>5803.929300000001</v>
      </c>
      <c r="M226" s="13">
        <v>0</v>
      </c>
      <c r="N226" s="13">
        <v>0</v>
      </c>
      <c r="O226" s="13">
        <v>0</v>
      </c>
      <c r="P226" s="13">
        <v>0</v>
      </c>
      <c r="Q226" s="13">
        <v>0</v>
      </c>
      <c r="R226" s="13">
        <v>0</v>
      </c>
      <c r="S226" s="13">
        <v>0</v>
      </c>
      <c r="T226" s="14">
        <v>0</v>
      </c>
      <c r="U226" s="22">
        <f t="shared" si="63"/>
        <v>0</v>
      </c>
      <c r="V226" s="23">
        <f t="shared" si="64"/>
        <v>13.632260554943178</v>
      </c>
      <c r="W226" s="23">
        <f t="shared" si="65"/>
        <v>24.81737966189386</v>
      </c>
      <c r="X226" s="23">
        <f t="shared" si="66"/>
        <v>-11.185119106950681</v>
      </c>
      <c r="Y226" s="23">
        <f t="shared" si="67"/>
        <v>-0.4888125266999999</v>
      </c>
      <c r="Z226" s="23">
        <f t="shared" si="68"/>
        <v>-11.673931633650682</v>
      </c>
      <c r="AA226" s="25">
        <f t="shared" si="69"/>
        <v>-0.47039340142648334</v>
      </c>
      <c r="AB226" s="40">
        <f t="shared" si="80"/>
        <v>1</v>
      </c>
      <c r="AC226" s="23">
        <f t="shared" si="81"/>
        <v>-11.673931633650682</v>
      </c>
      <c r="AD226" s="23"/>
      <c r="AE226" s="23">
        <f t="shared" si="70"/>
        <v>12.983042239071562</v>
      </c>
      <c r="AF226" s="23">
        <f t="shared" si="71"/>
        <v>7.627653172311107</v>
      </c>
      <c r="AG226" s="23">
        <f t="shared" si="78"/>
        <v>20.610695411382668</v>
      </c>
      <c r="AH226" s="23">
        <f t="shared" si="72"/>
        <v>24.81737966189386</v>
      </c>
      <c r="AI226" s="23">
        <f t="shared" si="73"/>
        <v>-4.206684250511191</v>
      </c>
      <c r="AJ226" s="23">
        <f t="shared" si="79"/>
        <v>-0.4888125266999999</v>
      </c>
      <c r="AK226" s="23">
        <f t="shared" si="74"/>
        <v>-4.695496777211192</v>
      </c>
      <c r="AL226" s="25">
        <f t="shared" si="75"/>
        <v>-0.18920195609615256</v>
      </c>
      <c r="AM226" s="40">
        <f t="shared" si="76"/>
        <v>1</v>
      </c>
      <c r="AN226" s="23">
        <f t="shared" si="77"/>
        <v>-4.695496777211192</v>
      </c>
    </row>
    <row r="227" spans="4:40" ht="15" customHeight="1">
      <c r="D227" s="16"/>
      <c r="U227" s="15"/>
      <c r="V227" s="15"/>
      <c r="W227" s="15"/>
      <c r="X227" s="15"/>
      <c r="AB227" s="41">
        <f>SUM(AB5:AB226)</f>
        <v>156</v>
      </c>
      <c r="AC227" s="17">
        <f>AB227</f>
        <v>156</v>
      </c>
      <c r="AM227" s="40">
        <f>SUM(AM4:AM226)</f>
        <v>49</v>
      </c>
      <c r="AN227" s="17">
        <f>AM227</f>
        <v>49</v>
      </c>
    </row>
    <row r="228" spans="1:40" ht="12.75">
      <c r="A228" s="19" t="s">
        <v>256</v>
      </c>
      <c r="B228" s="16">
        <f>SUM(B5:B226)</f>
        <v>1977986</v>
      </c>
      <c r="C228" s="16">
        <f>SUM(C5:C226)</f>
        <v>1981032.8499999999</v>
      </c>
      <c r="D228" s="16">
        <f>SUM(D5:D226)</f>
        <v>1963880</v>
      </c>
      <c r="E228" s="21">
        <f>SUMPRODUCT($D5:$D226,E5:E226)/1000000</f>
        <v>1228.931394769825</v>
      </c>
      <c r="F228" s="21">
        <f>SUMPRODUCT($D5:$D226,F5:F226)/1000000</f>
        <v>2145.616011589176</v>
      </c>
      <c r="G228" s="21">
        <f>SUMPRODUCT($D5:$D226,G5:G226)/1000000</f>
        <v>3374.5474063590023</v>
      </c>
      <c r="H228" s="21">
        <f>SUMPRODUCT($D5:$D226,H5:H226)/1000000</f>
        <v>1318.1361818242908</v>
      </c>
      <c r="I228" s="21">
        <f>SUMPRODUCT($D5:$D226,I5:I226)/1000000</f>
        <v>6508.477545759351</v>
      </c>
      <c r="J228" s="21">
        <f>SUM(J5:J226)/1000000</f>
        <v>18575.749658122804</v>
      </c>
      <c r="K228" s="21">
        <f aca="true" t="shared" si="82" ref="K228:U228">SUM(K5:K226)/1000000</f>
        <v>15.136329874999992</v>
      </c>
      <c r="L228" s="21">
        <f t="shared" si="82"/>
        <v>2.219510986499999</v>
      </c>
      <c r="M228" s="21">
        <f t="shared" si="82"/>
        <v>151.913573</v>
      </c>
      <c r="N228" s="21">
        <f t="shared" si="82"/>
        <v>91.19906112628186</v>
      </c>
      <c r="O228" s="21">
        <f t="shared" si="82"/>
        <v>3.179662</v>
      </c>
      <c r="P228" s="21">
        <f t="shared" si="82"/>
        <v>7.336955</v>
      </c>
      <c r="Q228" s="21">
        <f t="shared" si="82"/>
        <v>2.194056</v>
      </c>
      <c r="R228" s="21">
        <f t="shared" si="82"/>
        <v>14.124562</v>
      </c>
      <c r="S228" s="21">
        <f t="shared" si="82"/>
        <v>0.078868</v>
      </c>
      <c r="T228" s="21">
        <f t="shared" si="82"/>
        <v>0.216292</v>
      </c>
      <c r="U228" s="23">
        <f t="shared" si="82"/>
        <v>27.130395</v>
      </c>
      <c r="V228" s="23">
        <f>SUM(V5:V226)</f>
        <v>4692.683588183296</v>
      </c>
      <c r="W228" s="23">
        <f>SUM(W5:W226)</f>
        <v>6508.477545759355</v>
      </c>
      <c r="X228" s="23">
        <f>SUM(X5:X226)</f>
        <v>-1815.7939575760558</v>
      </c>
      <c r="Y228" s="23">
        <f>SUM(Y5:Y226)</f>
        <v>1625.0528453726233</v>
      </c>
      <c r="Z228" s="23">
        <f>SUM(Z5:Z226)</f>
        <v>-190.74111220343283</v>
      </c>
      <c r="AA228" s="25">
        <f t="shared" si="69"/>
        <v>-0.02930656376431867</v>
      </c>
      <c r="AC228" s="23">
        <f>SUM(AC5:AC226)</f>
        <v>-821.0858174431219</v>
      </c>
      <c r="AE228" s="23">
        <f aca="true" t="shared" si="83" ref="AE228:AK228">SUM(AE5:AE226)</f>
        <v>4724.366368902602</v>
      </c>
      <c r="AF228" s="23">
        <f t="shared" si="83"/>
        <v>2306.7383181925074</v>
      </c>
      <c r="AG228" s="23">
        <f t="shared" si="83"/>
        <v>7031.104687095109</v>
      </c>
      <c r="AH228" s="23">
        <f t="shared" si="83"/>
        <v>6508.477545759355</v>
      </c>
      <c r="AI228" s="23">
        <f t="shared" si="83"/>
        <v>522.6271413357621</v>
      </c>
      <c r="AJ228" s="23">
        <f t="shared" si="83"/>
        <v>1625.0528453726233</v>
      </c>
      <c r="AK228" s="23">
        <f t="shared" si="83"/>
        <v>2147.6799867083855</v>
      </c>
      <c r="AL228" s="25">
        <f>AK228/AH228</f>
        <v>0.32998193073704646</v>
      </c>
      <c r="AN228" s="23">
        <f>SUM(AN5:AN227)</f>
        <v>-59.50106152677857</v>
      </c>
    </row>
    <row r="229" spans="1:37" ht="12.75">
      <c r="A229" s="19" t="s">
        <v>257</v>
      </c>
      <c r="U229" s="15"/>
      <c r="V229" s="22">
        <f>V228/$D228*1000000</f>
        <v>2389.4960935409986</v>
      </c>
      <c r="W229" s="22">
        <f>W228/$D228*1000000</f>
        <v>3314.0912610543187</v>
      </c>
      <c r="X229" s="22">
        <f>X228/$D228*1000000</f>
        <v>-924.5951675133185</v>
      </c>
      <c r="Y229" s="22">
        <f>Y228/$D228*1000000</f>
        <v>827.4705406504589</v>
      </c>
      <c r="Z229" s="22">
        <f>Z228/$D228*1000000</f>
        <v>-97.12462686285966</v>
      </c>
      <c r="AG229" s="22">
        <f>AG228/$D228*1000000</f>
        <v>3580.2109533653324</v>
      </c>
      <c r="AH229" s="22">
        <f>AH228/$D228*1000000</f>
        <v>3314.0912610543187</v>
      </c>
      <c r="AJ229" s="22">
        <f>AJ228/$D228*1000000</f>
        <v>827.4705406504589</v>
      </c>
      <c r="AK229" s="22">
        <f>AK228/$D228*1000000</f>
        <v>1093.590232961477</v>
      </c>
    </row>
    <row r="230" spans="10:24" ht="12.75">
      <c r="J230" s="24">
        <v>0.072</v>
      </c>
      <c r="M230" s="24"/>
      <c r="U230" s="15"/>
      <c r="V230" s="15"/>
      <c r="W230" s="15"/>
      <c r="X230" s="15"/>
    </row>
    <row r="232" ht="12.75">
      <c r="AJ232" s="24"/>
    </row>
    <row r="233" ht="12.75">
      <c r="AJ233" s="24"/>
    </row>
  </sheetData>
  <sheetProtection/>
  <mergeCells count="3">
    <mergeCell ref="A1:AN1"/>
    <mergeCell ref="AE2:AN2"/>
    <mergeCell ref="V2:AC2"/>
  </mergeCells>
  <printOptions gridLines="1" headings="1"/>
  <pageMargins left="0.35433070866141736" right="0.35433070866141736" top="0.3937007874015748" bottom="0.5905511811023623" header="0.5118110236220472" footer="0.31496062992125984"/>
  <pageSetup horizontalDpi="600" verticalDpi="600" orientation="portrait" paperSize="9" scale="87" r:id="rId1"/>
  <headerFooter alignWithMargins="0">
    <oddFooter>&amp;L&amp;8&amp;F&amp;R&amp;9&amp;P of &amp;N</oddFooter>
  </headerFooter>
  <rowBreaks count="1" manualBreakCount="1">
    <brk id="170" max="3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2008-07-14T14:25:51Z</cp:lastPrinted>
  <dcterms:created xsi:type="dcterms:W3CDTF">2007-11-26T10:12:14Z</dcterms:created>
  <dcterms:modified xsi:type="dcterms:W3CDTF">2008-07-25T12:12:25Z</dcterms:modified>
  <cp:category/>
  <cp:version/>
  <cp:contentType/>
  <cp:contentStatus/>
</cp:coreProperties>
</file>